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8670" sheetId="2" r:id="rId2"/>
  </sheets>
  <definedNames/>
  <calcPr fullCalcOnLoad="1"/>
</workbook>
</file>

<file path=xl/sharedStrings.xml><?xml version="1.0" encoding="utf-8"?>
<sst xmlns="http://schemas.openxmlformats.org/spreadsheetml/2006/main" count="220" uniqueCount="98">
  <si>
    <t>36113</t>
  </si>
  <si>
    <t>TITULO</t>
  </si>
  <si>
    <t>NOMBRE CORTO</t>
  </si>
  <si>
    <t>DESCRIPCION</t>
  </si>
  <si>
    <t>Informes programáticos presupuestales, balances generales y estados financieros</t>
  </si>
  <si>
    <t>LTAIPEG81FXXXI.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</si>
  <si>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</si>
  <si>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</si>
  <si>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</si>
  <si>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</si>
  <si>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</si>
  <si>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</si>
  <si>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</si>
  <si>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</si>
  <si>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</si>
  <si>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</si>
  <si>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238652</t>
  </si>
  <si>
    <t>238655</t>
  </si>
  <si>
    <t>238653</t>
  </si>
  <si>
    <t>238657</t>
  </si>
  <si>
    <t>238663</t>
  </si>
  <si>
    <t>238664</t>
  </si>
  <si>
    <t>238665</t>
  </si>
  <si>
    <t>238654</t>
  </si>
  <si>
    <t>238656</t>
  </si>
  <si>
    <t>238666</t>
  </si>
  <si>
    <t>238661</t>
  </si>
  <si>
    <t>238662</t>
  </si>
  <si>
    <t>238670</t>
  </si>
  <si>
    <t>238658</t>
  </si>
  <si>
    <t>238667</t>
  </si>
  <si>
    <t>238668</t>
  </si>
  <si>
    <t>238669</t>
  </si>
  <si>
    <t>238660</t>
  </si>
  <si>
    <t>238659</t>
  </si>
  <si>
    <t>238671</t>
  </si>
  <si>
    <t>238672</t>
  </si>
  <si>
    <t>238673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</si>
  <si>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</si>
  <si>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</si>
  <si>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</si>
  <si>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</si>
  <si>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</si>
  <si>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</si>
  <si>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</si>
  <si>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</si>
  <si>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</si>
  <si>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</si>
  <si>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</si>
  <si>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</si>
  <si>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</si>
  <si>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</si>
  <si>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30274</t>
  </si>
  <si>
    <t>30275</t>
  </si>
  <si>
    <t>30276</t>
  </si>
  <si>
    <t>30277</t>
  </si>
  <si>
    <t>30278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</si>
  <si>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</si>
  <si>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</si>
  <si>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</si>
  <si>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</si>
  <si>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</si>
  <si>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</si>
  <si>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</si>
  <si>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</si>
  <si>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</si>
  <si>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</si>
  <si>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</si>
  <si>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</si>
  <si>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</si>
  <si>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</si>
  <si>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</si>
  <si>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ninguna</t>
  </si>
  <si>
    <t>anexo archivo pdf de expedientes tecnicos</t>
  </si>
  <si>
    <t>no existe</t>
  </si>
  <si>
    <t>EDUCACION AMBIENTAL</t>
  </si>
  <si>
    <t>FORTALECIMIENTO</t>
  </si>
  <si>
    <t>Enero- Marzo</t>
  </si>
  <si>
    <t>Servicios Personales</t>
  </si>
  <si>
    <t>Materiales y suministros</t>
  </si>
  <si>
    <t>Servicios Generales</t>
  </si>
  <si>
    <t xml:space="preserve"> </t>
  </si>
  <si>
    <t>Totales</t>
  </si>
  <si>
    <t>Remuneraciones al personal de carácter transitorio</t>
  </si>
  <si>
    <t>Materiales de Administracion emision de documentos y articulos oficiales</t>
  </si>
  <si>
    <t>Alimentos y utensilios</t>
  </si>
  <si>
    <t>Combustibles, lubricantes y aditivos</t>
  </si>
  <si>
    <t>Herramientas Refacciones y Accesorios Menores</t>
  </si>
  <si>
    <t>Servicios Basicos</t>
  </si>
  <si>
    <t>Servicios profesionales, cientificos tecnicos y otros servicios</t>
  </si>
  <si>
    <t>Servicios de instalacion,  reparacion mantenimiento y conservacion</t>
  </si>
  <si>
    <t>Servicios de comunicación social y publicidad.</t>
  </si>
  <si>
    <t>Servicios de traslado y viaticos</t>
  </si>
  <si>
    <t>Servicios oficiales</t>
  </si>
  <si>
    <t>Materiales y articulos de construccion y de reparacion</t>
  </si>
  <si>
    <t>educacion Ambiental</t>
  </si>
  <si>
    <t>Fortalecimiento</t>
  </si>
  <si>
    <t>Procuraduría de Protección Ecológica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</si>
</sst>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1" fontId="0" fillId="0" borderId="0" xfId="46" applyFont="1" applyAlignment="1" applyProtection="1">
      <alignment/>
      <protection/>
    </xf>
    <xf numFmtId="1" fontId="0" fillId="0" borderId="0" xfId="46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1" fontId="0" fillId="0" borderId="11" xfId="46" applyFont="1" applyBorder="1" applyAlignment="1" applyProtection="1">
      <alignment/>
      <protection/>
    </xf>
    <xf numFmtId="1" fontId="0" fillId="0" borderId="11" xfId="46" applyNumberFormat="1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1" fontId="0" fillId="0" borderId="0" xfId="46" applyFont="1" applyBorder="1" applyAlignment="1" applyProtection="1">
      <alignment/>
      <protection/>
    </xf>
    <xf numFmtId="1" fontId="0" fillId="0" borderId="0" xfId="46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71" fontId="3" fillId="0" borderId="11" xfId="46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71" fontId="3" fillId="0" borderId="0" xfId="46" applyFont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1" fontId="3" fillId="0" borderId="0" xfId="0" applyNumberFormat="1" applyFont="1" applyAlignment="1" applyProtection="1">
      <alignment/>
      <protection/>
    </xf>
    <xf numFmtId="1" fontId="3" fillId="0" borderId="11" xfId="46" applyNumberFormat="1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1" fontId="0" fillId="0" borderId="0" xfId="46" applyFont="1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171" fontId="38" fillId="0" borderId="0" xfId="46" applyFont="1" applyAlignment="1" applyProtection="1">
      <alignment/>
      <protection/>
    </xf>
    <xf numFmtId="3" fontId="0" fillId="0" borderId="0" xfId="46" applyNumberFormat="1" applyFont="1" applyAlignment="1" applyProtection="1">
      <alignment/>
      <protection/>
    </xf>
    <xf numFmtId="171" fontId="0" fillId="0" borderId="11" xfId="46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71" fontId="3" fillId="0" borderId="12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2">
      <selection activeCell="S36" sqref="S36"/>
    </sheetView>
  </sheetViews>
  <sheetFormatPr defaultColWidth="9.140625" defaultRowHeight="12.75"/>
  <cols>
    <col min="1" max="1" width="20.28125" style="0" customWidth="1"/>
    <col min="2" max="2" width="19.140625" style="0" customWidth="1"/>
    <col min="3" max="3" width="18.421875" style="0" customWidth="1"/>
    <col min="4" max="4" width="22.421875" style="0" customWidth="1"/>
    <col min="5" max="5" width="23.00390625" style="0" customWidth="1"/>
    <col min="6" max="6" width="21.57421875" style="0" customWidth="1"/>
    <col min="7" max="7" width="20.00390625" style="0" customWidth="1"/>
    <col min="8" max="8" width="12.57421875" style="0" customWidth="1"/>
    <col min="9" max="9" width="23.28125" style="0" customWidth="1"/>
    <col min="10" max="10" width="18.421875" style="0" customWidth="1"/>
    <col min="11" max="11" width="18.8515625" style="0" customWidth="1"/>
    <col min="12" max="12" width="26.00390625" style="0" customWidth="1"/>
    <col min="13" max="13" width="18.0039062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43" t="s">
        <v>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ht="12.75">
      <c r="A8">
        <v>2017</v>
      </c>
      <c r="B8" t="s">
        <v>77</v>
      </c>
      <c r="C8">
        <v>1000</v>
      </c>
      <c r="D8" t="s">
        <v>78</v>
      </c>
      <c r="E8" s="4">
        <v>180700</v>
      </c>
      <c r="F8" s="4">
        <v>0</v>
      </c>
      <c r="G8" s="4">
        <v>89500</v>
      </c>
      <c r="H8" s="5">
        <v>1200</v>
      </c>
      <c r="I8" s="6" t="s">
        <v>83</v>
      </c>
      <c r="J8" s="4">
        <f>E8</f>
        <v>180700</v>
      </c>
      <c r="K8" s="4"/>
      <c r="L8" s="4">
        <f>G8</f>
        <v>89500</v>
      </c>
      <c r="M8" s="8"/>
      <c r="N8" s="6" t="s">
        <v>72</v>
      </c>
      <c r="O8" s="6" t="s">
        <v>73</v>
      </c>
      <c r="P8" s="6" t="s">
        <v>74</v>
      </c>
      <c r="Q8" s="6" t="s">
        <v>74</v>
      </c>
      <c r="R8" s="7">
        <v>42845</v>
      </c>
      <c r="S8" s="6" t="s">
        <v>97</v>
      </c>
      <c r="T8">
        <v>2017</v>
      </c>
      <c r="U8" s="7">
        <v>42845</v>
      </c>
      <c r="V8" t="s">
        <v>75</v>
      </c>
    </row>
    <row r="9" spans="3:21" ht="12.75">
      <c r="C9">
        <v>2000</v>
      </c>
      <c r="D9" t="s">
        <v>79</v>
      </c>
      <c r="E9" s="4">
        <v>104250</v>
      </c>
      <c r="F9" s="4">
        <v>0</v>
      </c>
      <c r="G9" s="4">
        <v>61617.45</v>
      </c>
      <c r="H9" s="5">
        <v>2100</v>
      </c>
      <c r="I9" s="9" t="s">
        <v>84</v>
      </c>
      <c r="J9" s="4">
        <f>30000*27.8%</f>
        <v>8340</v>
      </c>
      <c r="K9" s="4"/>
      <c r="L9" s="4">
        <v>8000</v>
      </c>
      <c r="M9" s="8"/>
      <c r="N9" s="6" t="s">
        <v>72</v>
      </c>
      <c r="O9" s="6" t="s">
        <v>73</v>
      </c>
      <c r="P9" s="6" t="s">
        <v>74</v>
      </c>
      <c r="Q9" s="6" t="s">
        <v>74</v>
      </c>
      <c r="R9" s="7">
        <v>42845</v>
      </c>
      <c r="S9" s="6" t="s">
        <v>97</v>
      </c>
      <c r="T9">
        <v>2017</v>
      </c>
      <c r="U9" s="7">
        <v>42845</v>
      </c>
    </row>
    <row r="10" spans="5:21" ht="12.75">
      <c r="E10" s="4"/>
      <c r="F10" s="4"/>
      <c r="G10" s="4"/>
      <c r="H10" s="5">
        <v>2200</v>
      </c>
      <c r="I10" s="9" t="s">
        <v>85</v>
      </c>
      <c r="J10" s="4">
        <f>10000*27.8%</f>
        <v>2780.0000000000005</v>
      </c>
      <c r="K10" s="4"/>
      <c r="L10" s="4">
        <v>2000</v>
      </c>
      <c r="M10" s="8"/>
      <c r="N10" s="6"/>
      <c r="O10" s="6"/>
      <c r="P10" s="6"/>
      <c r="Q10" s="6"/>
      <c r="R10" s="7"/>
      <c r="S10" s="6" t="s">
        <v>97</v>
      </c>
      <c r="U10" s="7"/>
    </row>
    <row r="11" spans="5:21" ht="12.75">
      <c r="E11" s="4"/>
      <c r="F11" s="4"/>
      <c r="G11" s="4"/>
      <c r="H11" s="5">
        <v>2600</v>
      </c>
      <c r="I11" s="9" t="s">
        <v>86</v>
      </c>
      <c r="J11" s="4">
        <v>83000</v>
      </c>
      <c r="K11" s="4"/>
      <c r="L11" s="4">
        <v>51617.45</v>
      </c>
      <c r="M11" s="8"/>
      <c r="N11" s="6"/>
      <c r="O11" s="6"/>
      <c r="P11" s="6"/>
      <c r="Q11" s="6"/>
      <c r="R11" s="7"/>
      <c r="S11" s="6" t="s">
        <v>97</v>
      </c>
      <c r="U11" s="7"/>
    </row>
    <row r="12" spans="5:21" ht="12.75">
      <c r="E12" s="4"/>
      <c r="F12" s="4">
        <v>0</v>
      </c>
      <c r="G12" s="4"/>
      <c r="H12" s="5">
        <v>2900</v>
      </c>
      <c r="I12" s="9" t="s">
        <v>87</v>
      </c>
      <c r="J12" s="4">
        <f>35000*27.8%</f>
        <v>9730</v>
      </c>
      <c r="K12" s="4"/>
      <c r="L12" s="4"/>
      <c r="M12" s="8"/>
      <c r="N12" s="6" t="s">
        <v>72</v>
      </c>
      <c r="O12" s="6" t="s">
        <v>73</v>
      </c>
      <c r="P12" s="6" t="s">
        <v>74</v>
      </c>
      <c r="Q12" s="6" t="s">
        <v>74</v>
      </c>
      <c r="R12" s="7">
        <v>42845</v>
      </c>
      <c r="S12" s="6" t="s">
        <v>97</v>
      </c>
      <c r="T12">
        <v>2017</v>
      </c>
      <c r="U12" s="7">
        <v>42845</v>
      </c>
    </row>
    <row r="13" spans="3:21" ht="12.75">
      <c r="C13">
        <v>3000</v>
      </c>
      <c r="D13" t="s">
        <v>80</v>
      </c>
      <c r="E13" s="4">
        <v>215050</v>
      </c>
      <c r="F13" s="4">
        <v>0</v>
      </c>
      <c r="G13" s="4">
        <v>86447</v>
      </c>
      <c r="H13" s="5">
        <v>3100</v>
      </c>
      <c r="I13" s="9" t="s">
        <v>88</v>
      </c>
      <c r="J13" s="4">
        <f>25000*27.8%</f>
        <v>6950.000000000001</v>
      </c>
      <c r="K13" s="4"/>
      <c r="L13" s="4"/>
      <c r="M13" s="8"/>
      <c r="N13" s="6" t="s">
        <v>72</v>
      </c>
      <c r="O13" s="6" t="s">
        <v>73</v>
      </c>
      <c r="P13" s="6" t="s">
        <v>74</v>
      </c>
      <c r="Q13" s="6" t="s">
        <v>74</v>
      </c>
      <c r="R13" s="7">
        <v>42845</v>
      </c>
      <c r="S13" s="6" t="s">
        <v>97</v>
      </c>
      <c r="T13">
        <v>2017</v>
      </c>
      <c r="U13" s="7">
        <v>42845</v>
      </c>
    </row>
    <row r="14" spans="5:21" ht="12.75">
      <c r="E14" s="4"/>
      <c r="F14" s="4"/>
      <c r="G14" s="4"/>
      <c r="H14" s="5">
        <v>3300</v>
      </c>
      <c r="I14" s="9" t="s">
        <v>89</v>
      </c>
      <c r="J14" s="4">
        <f>130000*27.8%</f>
        <v>36140</v>
      </c>
      <c r="K14" s="4"/>
      <c r="L14" s="4"/>
      <c r="M14" s="8"/>
      <c r="N14" s="6"/>
      <c r="O14" s="6"/>
      <c r="P14" s="6"/>
      <c r="Q14" s="6"/>
      <c r="R14" s="7"/>
      <c r="S14" s="6" t="s">
        <v>97</v>
      </c>
      <c r="U14" s="7"/>
    </row>
    <row r="15" spans="5:21" ht="12.75">
      <c r="E15" s="4"/>
      <c r="F15" s="4"/>
      <c r="G15" s="4"/>
      <c r="H15" s="5">
        <v>3500</v>
      </c>
      <c r="I15" s="9" t="s">
        <v>90</v>
      </c>
      <c r="J15" s="4">
        <f>220000*27.8%</f>
        <v>61160.00000000001</v>
      </c>
      <c r="K15" s="4"/>
      <c r="L15" s="4">
        <v>20342</v>
      </c>
      <c r="M15" s="8"/>
      <c r="N15" s="6"/>
      <c r="O15" s="6"/>
      <c r="P15" s="6"/>
      <c r="Q15" s="6"/>
      <c r="R15" s="7"/>
      <c r="S15" s="6" t="s">
        <v>97</v>
      </c>
      <c r="U15" s="7"/>
    </row>
    <row r="16" spans="5:21" ht="12.75">
      <c r="E16" s="4"/>
      <c r="F16" s="4"/>
      <c r="G16" s="4"/>
      <c r="H16" s="5">
        <v>3600</v>
      </c>
      <c r="I16" s="9" t="s">
        <v>91</v>
      </c>
      <c r="J16" s="4">
        <f>20000*27.8%</f>
        <v>5560.000000000001</v>
      </c>
      <c r="K16" s="4"/>
      <c r="L16" s="4"/>
      <c r="M16" s="8"/>
      <c r="N16" s="6"/>
      <c r="O16" s="6"/>
      <c r="P16" s="6"/>
      <c r="Q16" s="6"/>
      <c r="R16" s="7"/>
      <c r="S16" s="6" t="s">
        <v>97</v>
      </c>
      <c r="U16" s="7"/>
    </row>
    <row r="17" spans="5:21" ht="12.75">
      <c r="E17" s="4"/>
      <c r="F17" s="4"/>
      <c r="G17" s="4"/>
      <c r="H17" s="5">
        <v>3700</v>
      </c>
      <c r="I17" s="9" t="s">
        <v>92</v>
      </c>
      <c r="J17" s="4">
        <f>320000*27.8%</f>
        <v>88960.00000000001</v>
      </c>
      <c r="K17" s="4"/>
      <c r="L17" s="4">
        <v>66105</v>
      </c>
      <c r="M17" s="8"/>
      <c r="N17" s="6"/>
      <c r="O17" s="6"/>
      <c r="P17" s="6"/>
      <c r="Q17" s="6"/>
      <c r="R17" s="7"/>
      <c r="S17" s="6" t="s">
        <v>97</v>
      </c>
      <c r="U17" s="7"/>
    </row>
    <row r="18" spans="1:24" ht="12.75">
      <c r="A18" s="19"/>
      <c r="B18" s="19"/>
      <c r="C18" s="19"/>
      <c r="D18" s="27"/>
      <c r="E18" s="28"/>
      <c r="F18" s="20">
        <v>0</v>
      </c>
      <c r="G18" s="28"/>
      <c r="H18" s="21">
        <v>3800</v>
      </c>
      <c r="I18" s="9" t="s">
        <v>93</v>
      </c>
      <c r="J18" s="20">
        <f>60000*27.8%</f>
        <v>16680</v>
      </c>
      <c r="K18" s="20"/>
      <c r="L18" s="20"/>
      <c r="M18" s="22"/>
      <c r="N18" s="23" t="s">
        <v>72</v>
      </c>
      <c r="O18" s="23" t="s">
        <v>73</v>
      </c>
      <c r="P18" s="23" t="s">
        <v>74</v>
      </c>
      <c r="Q18" s="23" t="s">
        <v>74</v>
      </c>
      <c r="R18" s="24">
        <v>42845</v>
      </c>
      <c r="S18" s="6" t="s">
        <v>97</v>
      </c>
      <c r="T18" s="19">
        <v>2017</v>
      </c>
      <c r="U18" s="24">
        <v>42845</v>
      </c>
      <c r="V18" s="19"/>
      <c r="W18" s="19"/>
      <c r="X18" s="19"/>
    </row>
    <row r="19" spans="1:22" ht="12.75">
      <c r="A19" s="10"/>
      <c r="B19" s="10"/>
      <c r="C19" s="10"/>
      <c r="D19" s="25" t="s">
        <v>82</v>
      </c>
      <c r="E19" s="26">
        <f>SUM(E8:E18)</f>
        <v>500000</v>
      </c>
      <c r="F19" s="11"/>
      <c r="G19" s="26">
        <f>SUM(G8:G18)</f>
        <v>237564.45</v>
      </c>
      <c r="H19" s="12"/>
      <c r="I19" s="13"/>
      <c r="J19" s="26">
        <f>SUM(J8:J18)</f>
        <v>500000</v>
      </c>
      <c r="K19" s="11"/>
      <c r="L19" s="26">
        <f>SUM(L8:L18)</f>
        <v>237564.45</v>
      </c>
      <c r="M19" s="14"/>
      <c r="N19" s="15"/>
      <c r="O19" s="15"/>
      <c r="P19" s="15"/>
      <c r="Q19" s="15"/>
      <c r="R19" s="16"/>
      <c r="S19" s="6" t="s">
        <v>97</v>
      </c>
      <c r="T19" s="10"/>
      <c r="U19" s="16"/>
      <c r="V19" s="10"/>
    </row>
    <row r="20" spans="1:22" ht="12.75">
      <c r="A20" s="19"/>
      <c r="C20" s="19"/>
      <c r="D20" s="27"/>
      <c r="E20" s="28"/>
      <c r="F20" s="20"/>
      <c r="G20" s="28"/>
      <c r="H20" s="21"/>
      <c r="I20" s="9"/>
      <c r="J20" s="28"/>
      <c r="K20" s="20"/>
      <c r="L20" s="20"/>
      <c r="M20" s="22"/>
      <c r="N20" s="23"/>
      <c r="O20" s="23"/>
      <c r="P20" s="23"/>
      <c r="Q20" s="23"/>
      <c r="R20" s="24"/>
      <c r="S20" s="6" t="s">
        <v>97</v>
      </c>
      <c r="T20" s="19"/>
      <c r="U20" s="24"/>
      <c r="V20" s="19"/>
    </row>
    <row r="21" spans="1:22" ht="12.75">
      <c r="A21" s="19"/>
      <c r="C21" s="19"/>
      <c r="D21" s="27"/>
      <c r="E21" s="28"/>
      <c r="F21" s="20"/>
      <c r="G21" s="28"/>
      <c r="H21" s="21"/>
      <c r="I21" s="9" t="s">
        <v>81</v>
      </c>
      <c r="J21" s="28"/>
      <c r="K21" s="20"/>
      <c r="L21" s="20"/>
      <c r="M21" s="22"/>
      <c r="N21" s="23"/>
      <c r="O21" s="23"/>
      <c r="P21" s="23"/>
      <c r="Q21" s="23"/>
      <c r="R21" s="24"/>
      <c r="S21" s="6" t="s">
        <v>97</v>
      </c>
      <c r="T21" s="19"/>
      <c r="U21" s="24"/>
      <c r="V21" s="19"/>
    </row>
    <row r="22" spans="1:22" ht="12.75">
      <c r="A22" s="17">
        <v>2017</v>
      </c>
      <c r="B22" t="s">
        <v>77</v>
      </c>
      <c r="C22" s="17">
        <v>1000</v>
      </c>
      <c r="D22" t="s">
        <v>78</v>
      </c>
      <c r="E22" s="4">
        <v>205900</v>
      </c>
      <c r="F22" s="4">
        <v>0</v>
      </c>
      <c r="G22" s="4">
        <v>164800</v>
      </c>
      <c r="H22" s="5">
        <v>1210</v>
      </c>
      <c r="I22" s="6" t="s">
        <v>83</v>
      </c>
      <c r="J22" s="4">
        <v>205900</v>
      </c>
      <c r="K22" s="4"/>
      <c r="L22" s="37">
        <v>164800</v>
      </c>
      <c r="M22" s="8"/>
      <c r="N22" s="6" t="s">
        <v>72</v>
      </c>
      <c r="O22" s="6" t="s">
        <v>73</v>
      </c>
      <c r="P22" s="6" t="s">
        <v>74</v>
      </c>
      <c r="Q22" s="6" t="s">
        <v>74</v>
      </c>
      <c r="R22" s="7">
        <v>42845</v>
      </c>
      <c r="S22" s="6" t="s">
        <v>97</v>
      </c>
      <c r="T22">
        <v>2017</v>
      </c>
      <c r="U22" s="7">
        <v>42845</v>
      </c>
      <c r="V22" t="s">
        <v>76</v>
      </c>
    </row>
    <row r="23" spans="3:21" ht="12.75">
      <c r="C23">
        <v>2000</v>
      </c>
      <c r="D23" t="s">
        <v>79</v>
      </c>
      <c r="E23" s="4">
        <v>113228.5</v>
      </c>
      <c r="F23" s="4">
        <v>0</v>
      </c>
      <c r="G23" s="4">
        <v>43293.55</v>
      </c>
      <c r="H23" s="5">
        <v>2100</v>
      </c>
      <c r="I23" s="9" t="s">
        <v>84</v>
      </c>
      <c r="J23" s="4">
        <f>35000*29.4%</f>
        <v>10290</v>
      </c>
      <c r="K23" s="4"/>
      <c r="L23" s="37">
        <v>9507.45</v>
      </c>
      <c r="M23" s="8"/>
      <c r="N23" s="6" t="s">
        <v>72</v>
      </c>
      <c r="O23" s="6" t="s">
        <v>73</v>
      </c>
      <c r="P23" s="6" t="s">
        <v>74</v>
      </c>
      <c r="Q23" s="6" t="s">
        <v>74</v>
      </c>
      <c r="R23" s="7">
        <v>42845</v>
      </c>
      <c r="S23" s="6" t="s">
        <v>97</v>
      </c>
      <c r="T23">
        <v>2017</v>
      </c>
      <c r="U23" s="7">
        <v>42845</v>
      </c>
    </row>
    <row r="24" spans="5:21" ht="12.75">
      <c r="E24" s="4"/>
      <c r="F24" s="4">
        <v>0</v>
      </c>
      <c r="G24" s="4"/>
      <c r="H24" s="5">
        <v>2200</v>
      </c>
      <c r="I24" s="9" t="s">
        <v>85</v>
      </c>
      <c r="J24" s="4">
        <f>10000*29.4%</f>
        <v>2940</v>
      </c>
      <c r="K24" s="4"/>
      <c r="L24" s="37">
        <v>2380</v>
      </c>
      <c r="M24" s="8"/>
      <c r="N24" s="6" t="s">
        <v>72</v>
      </c>
      <c r="O24" s="6" t="s">
        <v>73</v>
      </c>
      <c r="P24" s="6" t="s">
        <v>74</v>
      </c>
      <c r="Q24" s="6" t="s">
        <v>74</v>
      </c>
      <c r="R24" s="7">
        <v>42845</v>
      </c>
      <c r="S24" s="6" t="s">
        <v>97</v>
      </c>
      <c r="T24">
        <v>2017</v>
      </c>
      <c r="U24" s="7">
        <v>42845</v>
      </c>
    </row>
    <row r="25" spans="5:21" ht="12.75">
      <c r="E25" s="4"/>
      <c r="F25" s="4"/>
      <c r="G25" s="4"/>
      <c r="H25" s="5">
        <v>2400</v>
      </c>
      <c r="I25" s="9" t="s">
        <v>94</v>
      </c>
      <c r="J25" s="4">
        <f>10000*29.4%</f>
        <v>2940</v>
      </c>
      <c r="K25" s="4"/>
      <c r="L25" s="37">
        <v>1186.1</v>
      </c>
      <c r="M25" s="8"/>
      <c r="N25" s="6"/>
      <c r="O25" s="6"/>
      <c r="P25" s="6"/>
      <c r="Q25" s="6"/>
      <c r="R25" s="7"/>
      <c r="S25" s="6" t="s">
        <v>97</v>
      </c>
      <c r="U25" s="7"/>
    </row>
    <row r="26" spans="5:21" ht="12.75">
      <c r="E26" s="4"/>
      <c r="F26" s="4">
        <v>0</v>
      </c>
      <c r="G26" s="4"/>
      <c r="H26" s="5">
        <v>2600</v>
      </c>
      <c r="I26" s="9" t="s">
        <v>86</v>
      </c>
      <c r="J26" s="4">
        <v>88300</v>
      </c>
      <c r="K26" s="4"/>
      <c r="L26" s="37">
        <v>30220</v>
      </c>
      <c r="M26" s="8"/>
      <c r="N26" s="6" t="s">
        <v>72</v>
      </c>
      <c r="O26" s="6" t="s">
        <v>73</v>
      </c>
      <c r="P26" s="6" t="s">
        <v>74</v>
      </c>
      <c r="Q26" s="6" t="s">
        <v>74</v>
      </c>
      <c r="R26" s="7">
        <v>42845</v>
      </c>
      <c r="S26" s="6" t="s">
        <v>97</v>
      </c>
      <c r="T26">
        <v>2017</v>
      </c>
      <c r="U26" s="7">
        <v>42845</v>
      </c>
    </row>
    <row r="27" spans="5:21" ht="12.75">
      <c r="E27" s="4"/>
      <c r="F27" s="4">
        <v>0</v>
      </c>
      <c r="G27" s="4"/>
      <c r="H27" s="5">
        <v>2900</v>
      </c>
      <c r="I27" s="9" t="s">
        <v>87</v>
      </c>
      <c r="J27" s="4">
        <f>30000*29.4%</f>
        <v>8820</v>
      </c>
      <c r="K27" s="4"/>
      <c r="L27" s="37"/>
      <c r="M27" s="8"/>
      <c r="N27" s="6" t="s">
        <v>72</v>
      </c>
      <c r="O27" s="6" t="s">
        <v>73</v>
      </c>
      <c r="P27" s="6" t="s">
        <v>74</v>
      </c>
      <c r="Q27" s="6" t="s">
        <v>74</v>
      </c>
      <c r="R27" s="7">
        <v>42845</v>
      </c>
      <c r="S27" s="6" t="s">
        <v>97</v>
      </c>
      <c r="T27">
        <v>2017</v>
      </c>
      <c r="U27" s="7">
        <v>42845</v>
      </c>
    </row>
    <row r="28" spans="3:21" ht="12.75">
      <c r="C28">
        <v>3000</v>
      </c>
      <c r="D28" t="s">
        <v>80</v>
      </c>
      <c r="E28" s="4">
        <v>180871.5</v>
      </c>
      <c r="F28" s="4">
        <v>0</v>
      </c>
      <c r="G28" s="4">
        <v>87818</v>
      </c>
      <c r="H28" s="5">
        <v>3100</v>
      </c>
      <c r="I28" s="9" t="s">
        <v>88</v>
      </c>
      <c r="J28" s="4">
        <f>5000*29.4%</f>
        <v>1470</v>
      </c>
      <c r="K28" s="4"/>
      <c r="L28" s="4">
        <v>4212</v>
      </c>
      <c r="M28" s="8"/>
      <c r="N28" s="6" t="s">
        <v>72</v>
      </c>
      <c r="O28" s="6" t="s">
        <v>73</v>
      </c>
      <c r="P28" s="6" t="s">
        <v>74</v>
      </c>
      <c r="Q28" s="6" t="s">
        <v>74</v>
      </c>
      <c r="R28" s="7">
        <v>42845</v>
      </c>
      <c r="S28" s="6" t="s">
        <v>97</v>
      </c>
      <c r="T28">
        <v>2017</v>
      </c>
      <c r="U28" s="7">
        <v>42845</v>
      </c>
    </row>
    <row r="29" spans="1:24" ht="12.75">
      <c r="A29" s="19"/>
      <c r="B29" s="19"/>
      <c r="C29" s="19"/>
      <c r="D29" s="27"/>
      <c r="E29" s="28"/>
      <c r="F29" s="20">
        <v>0</v>
      </c>
      <c r="G29" s="28"/>
      <c r="H29" s="21">
        <v>3500</v>
      </c>
      <c r="I29" s="9" t="s">
        <v>90</v>
      </c>
      <c r="J29" s="20">
        <f>210000*29.4%</f>
        <v>61740</v>
      </c>
      <c r="K29" s="20"/>
      <c r="L29" s="20">
        <v>42590</v>
      </c>
      <c r="M29" s="22"/>
      <c r="N29" s="23" t="s">
        <v>72</v>
      </c>
      <c r="O29" s="23" t="s">
        <v>73</v>
      </c>
      <c r="P29" s="23" t="s">
        <v>74</v>
      </c>
      <c r="Q29" s="23" t="s">
        <v>74</v>
      </c>
      <c r="R29" s="24">
        <v>42845</v>
      </c>
      <c r="S29" s="6" t="s">
        <v>97</v>
      </c>
      <c r="T29" s="19">
        <v>2017</v>
      </c>
      <c r="U29" s="24">
        <v>42845</v>
      </c>
      <c r="V29" s="19"/>
      <c r="W29" s="19"/>
      <c r="X29" s="19"/>
    </row>
    <row r="30" spans="4:12" ht="12.75">
      <c r="D30" s="30"/>
      <c r="E30" s="31"/>
      <c r="F30" s="30"/>
      <c r="G30" s="31"/>
      <c r="H30" s="5">
        <v>3600</v>
      </c>
      <c r="I30" s="9" t="s">
        <v>91</v>
      </c>
      <c r="J30" s="29">
        <f>60000*29.4%</f>
        <v>17640</v>
      </c>
      <c r="L30" s="35">
        <v>6900</v>
      </c>
    </row>
    <row r="31" spans="8:13" ht="12.75">
      <c r="H31" s="5">
        <v>3700</v>
      </c>
      <c r="I31" s="9" t="s">
        <v>92</v>
      </c>
      <c r="J31" s="4">
        <f>340000*29.4%</f>
        <v>99960</v>
      </c>
      <c r="L31" s="35">
        <v>34116</v>
      </c>
      <c r="M31" s="36"/>
    </row>
    <row r="32" spans="1:23" ht="12.75">
      <c r="A32" s="10"/>
      <c r="B32" s="10"/>
      <c r="C32" s="10"/>
      <c r="D32" s="25" t="s">
        <v>82</v>
      </c>
      <c r="E32" s="34">
        <f>SUM(E22:E31)</f>
        <v>500000</v>
      </c>
      <c r="F32" s="34">
        <f>SUM(F22:F31)</f>
        <v>0</v>
      </c>
      <c r="G32" s="34">
        <f>SUM(G22:G31)</f>
        <v>295911.55</v>
      </c>
      <c r="H32" s="32"/>
      <c r="I32" s="33"/>
      <c r="J32" s="34">
        <f>SUM(J22:J31)</f>
        <v>500000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6:13" ht="12.75">
      <c r="F33" s="4"/>
      <c r="L33" s="31">
        <f>SUM(L22:L32)</f>
        <v>295911.55000000005</v>
      </c>
      <c r="M33" s="6" t="s">
        <v>81</v>
      </c>
    </row>
    <row r="34" spans="5:13" ht="12.75">
      <c r="E34" t="s">
        <v>81</v>
      </c>
      <c r="F34" s="4"/>
      <c r="G34" s="4"/>
      <c r="M34" s="36"/>
    </row>
    <row r="35" spans="6:7" ht="12.75">
      <c r="F35" s="4"/>
      <c r="G35" s="4"/>
    </row>
    <row r="36" spans="7:9" ht="12.75">
      <c r="G36" s="4"/>
      <c r="I36" s="4"/>
    </row>
    <row r="37" ht="12.75">
      <c r="I37" s="4"/>
    </row>
    <row r="38" ht="12.75">
      <c r="I38" s="18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20.710937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12.281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 s="6" t="s">
        <v>95</v>
      </c>
      <c r="B4" s="5">
        <v>1200</v>
      </c>
      <c r="C4" s="6" t="s">
        <v>83</v>
      </c>
      <c r="D4" s="4">
        <v>180700</v>
      </c>
      <c r="E4" s="38">
        <v>0</v>
      </c>
      <c r="F4" s="4">
        <v>89500</v>
      </c>
    </row>
    <row r="5" spans="2:6" ht="12.75">
      <c r="B5" s="5">
        <v>2100</v>
      </c>
      <c r="C5" s="9" t="s">
        <v>84</v>
      </c>
      <c r="D5" s="4">
        <f>30000*27.8%</f>
        <v>8340</v>
      </c>
      <c r="E5">
        <v>0</v>
      </c>
      <c r="F5" s="4">
        <v>8000</v>
      </c>
    </row>
    <row r="6" spans="2:6" ht="12.75">
      <c r="B6" s="5">
        <v>2200</v>
      </c>
      <c r="C6" s="9" t="s">
        <v>85</v>
      </c>
      <c r="D6" s="4">
        <f>10000*27.8%</f>
        <v>2780.0000000000005</v>
      </c>
      <c r="E6">
        <v>0</v>
      </c>
      <c r="F6" s="4">
        <v>2000</v>
      </c>
    </row>
    <row r="7" spans="2:6" ht="12.75">
      <c r="B7" s="5">
        <v>2600</v>
      </c>
      <c r="C7" s="9" t="s">
        <v>86</v>
      </c>
      <c r="D7" s="4">
        <v>83000</v>
      </c>
      <c r="E7">
        <v>0</v>
      </c>
      <c r="F7" s="4">
        <v>51617.45</v>
      </c>
    </row>
    <row r="8" spans="2:6" ht="12.75">
      <c r="B8" s="5">
        <v>2900</v>
      </c>
      <c r="C8" s="9" t="s">
        <v>87</v>
      </c>
      <c r="D8" s="4">
        <f>35000*27.8%</f>
        <v>9730</v>
      </c>
      <c r="E8">
        <v>0</v>
      </c>
      <c r="F8" s="4"/>
    </row>
    <row r="9" spans="2:6" ht="12.75">
      <c r="B9" s="5">
        <v>3100</v>
      </c>
      <c r="C9" s="9" t="s">
        <v>88</v>
      </c>
      <c r="D9" s="4">
        <f>25000*27.8%</f>
        <v>6950.000000000001</v>
      </c>
      <c r="E9">
        <v>0</v>
      </c>
      <c r="F9" s="4"/>
    </row>
    <row r="10" spans="2:6" ht="12.75">
      <c r="B10" s="5">
        <v>3300</v>
      </c>
      <c r="C10" s="9" t="s">
        <v>89</v>
      </c>
      <c r="D10" s="4">
        <f>130000*27.8%</f>
        <v>36140</v>
      </c>
      <c r="E10">
        <v>0</v>
      </c>
      <c r="F10" s="4"/>
    </row>
    <row r="11" spans="2:6" ht="12.75">
      <c r="B11" s="5">
        <v>3500</v>
      </c>
      <c r="C11" s="9" t="s">
        <v>90</v>
      </c>
      <c r="D11" s="4">
        <f>220000*27.8%</f>
        <v>61160.00000000001</v>
      </c>
      <c r="E11">
        <v>0</v>
      </c>
      <c r="F11" s="4">
        <v>20342</v>
      </c>
    </row>
    <row r="12" spans="2:6" ht="12.75">
      <c r="B12" s="5">
        <v>3600</v>
      </c>
      <c r="C12" s="9" t="s">
        <v>91</v>
      </c>
      <c r="D12" s="4">
        <f>20000*27.8%</f>
        <v>5560.000000000001</v>
      </c>
      <c r="E12">
        <v>0</v>
      </c>
      <c r="F12" s="4"/>
    </row>
    <row r="13" spans="2:6" ht="12.75">
      <c r="B13" s="5">
        <v>3700</v>
      </c>
      <c r="C13" s="9" t="s">
        <v>92</v>
      </c>
      <c r="D13" s="4">
        <f>320000*27.8%</f>
        <v>88960.00000000001</v>
      </c>
      <c r="E13">
        <v>0</v>
      </c>
      <c r="F13" s="4">
        <v>66105</v>
      </c>
    </row>
    <row r="14" spans="1:6" ht="12.75">
      <c r="A14" s="10"/>
      <c r="B14" s="12">
        <v>3800</v>
      </c>
      <c r="C14" s="13" t="s">
        <v>93</v>
      </c>
      <c r="D14" s="11">
        <f>60000*27.8%</f>
        <v>16680</v>
      </c>
      <c r="E14" s="10">
        <v>0</v>
      </c>
      <c r="F14" s="11"/>
    </row>
    <row r="15" spans="1:6" ht="12.75">
      <c r="A15" s="40"/>
      <c r="B15" s="41"/>
      <c r="C15" s="41"/>
      <c r="D15" s="42">
        <f>SUM(D4:D14)</f>
        <v>500000</v>
      </c>
      <c r="E15" s="41">
        <v>0</v>
      </c>
      <c r="F15" s="42">
        <f>SUM(F4:F14)</f>
        <v>237564.45</v>
      </c>
    </row>
    <row r="16" spans="1:6" ht="12.75">
      <c r="A16" s="6" t="s">
        <v>96</v>
      </c>
      <c r="B16" s="5">
        <v>1210</v>
      </c>
      <c r="C16" s="6" t="s">
        <v>83</v>
      </c>
      <c r="D16" s="4">
        <v>205900</v>
      </c>
      <c r="E16">
        <v>0</v>
      </c>
      <c r="F16" s="37">
        <v>164800</v>
      </c>
    </row>
    <row r="17" spans="2:6" ht="12.75">
      <c r="B17" s="5">
        <v>2100</v>
      </c>
      <c r="C17" s="9" t="s">
        <v>84</v>
      </c>
      <c r="D17" s="4">
        <f>35000*29.4%</f>
        <v>10290</v>
      </c>
      <c r="E17">
        <v>0</v>
      </c>
      <c r="F17" s="37">
        <v>9507.45</v>
      </c>
    </row>
    <row r="18" spans="2:6" ht="12.75">
      <c r="B18" s="5">
        <v>2200</v>
      </c>
      <c r="C18" s="9" t="s">
        <v>85</v>
      </c>
      <c r="D18" s="4">
        <f>10000*29.4%</f>
        <v>2940</v>
      </c>
      <c r="E18">
        <v>0</v>
      </c>
      <c r="F18" s="37">
        <v>2380</v>
      </c>
    </row>
    <row r="19" spans="2:6" ht="12.75">
      <c r="B19" s="5">
        <v>2400</v>
      </c>
      <c r="C19" s="9" t="s">
        <v>94</v>
      </c>
      <c r="D19" s="4">
        <f>10000*29.4%</f>
        <v>2940</v>
      </c>
      <c r="E19">
        <v>0</v>
      </c>
      <c r="F19" s="37">
        <v>1186.1</v>
      </c>
    </row>
    <row r="20" spans="2:6" ht="12.75">
      <c r="B20" s="5">
        <v>2600</v>
      </c>
      <c r="C20" s="9" t="s">
        <v>86</v>
      </c>
      <c r="D20" s="4">
        <v>88300</v>
      </c>
      <c r="E20">
        <v>0</v>
      </c>
      <c r="F20" s="37">
        <v>30220</v>
      </c>
    </row>
    <row r="21" spans="2:6" ht="12.75">
      <c r="B21" s="5">
        <v>2900</v>
      </c>
      <c r="C21" s="9" t="s">
        <v>87</v>
      </c>
      <c r="D21" s="4">
        <f>30000*29.4%</f>
        <v>8820</v>
      </c>
      <c r="E21">
        <v>0</v>
      </c>
      <c r="F21" s="37"/>
    </row>
    <row r="22" spans="2:6" ht="12.75">
      <c r="B22" s="5">
        <v>3100</v>
      </c>
      <c r="C22" s="9" t="s">
        <v>88</v>
      </c>
      <c r="D22" s="4">
        <f>5000*29.4%</f>
        <v>1470</v>
      </c>
      <c r="E22">
        <v>0</v>
      </c>
      <c r="F22" s="4">
        <v>4212</v>
      </c>
    </row>
    <row r="23" spans="2:6" ht="12.75">
      <c r="B23" s="21">
        <v>3500</v>
      </c>
      <c r="C23" s="9" t="s">
        <v>90</v>
      </c>
      <c r="D23" s="20">
        <f>210000*29.4%</f>
        <v>61740</v>
      </c>
      <c r="E23">
        <v>0</v>
      </c>
      <c r="F23" s="20">
        <v>42590</v>
      </c>
    </row>
    <row r="24" spans="2:6" ht="12.75">
      <c r="B24" s="5">
        <v>3600</v>
      </c>
      <c r="C24" s="9" t="s">
        <v>91</v>
      </c>
      <c r="D24" s="29">
        <f>60000*29.4%</f>
        <v>17640</v>
      </c>
      <c r="E24">
        <v>0</v>
      </c>
      <c r="F24" s="35">
        <v>6900</v>
      </c>
    </row>
    <row r="25" spans="1:6" ht="12.75">
      <c r="A25" s="10"/>
      <c r="B25" s="12">
        <v>3700</v>
      </c>
      <c r="C25" s="13" t="s">
        <v>92</v>
      </c>
      <c r="D25" s="11">
        <f>340000*29.4%</f>
        <v>99960</v>
      </c>
      <c r="E25" s="25">
        <v>0</v>
      </c>
      <c r="F25" s="39">
        <v>34116</v>
      </c>
    </row>
    <row r="26" spans="1:6" ht="12.75">
      <c r="A26" s="40"/>
      <c r="B26" s="40"/>
      <c r="C26" s="40"/>
      <c r="D26" s="42">
        <f>SUM(D16:D25)</f>
        <v>500000</v>
      </c>
      <c r="E26" s="40"/>
      <c r="F26" s="42">
        <f>SUM(F16:F25)</f>
        <v>295911.55000000005</v>
      </c>
    </row>
    <row r="28" ht="12.75">
      <c r="F28" s="6" t="s">
        <v>81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GRS</cp:lastModifiedBy>
  <dcterms:modified xsi:type="dcterms:W3CDTF">2017-05-04T16:45:04Z</dcterms:modified>
  <cp:category/>
  <cp:version/>
  <cp:contentType/>
  <cp:contentStatus/>
</cp:coreProperties>
</file>