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LDF 4.4.4 3er trim 2017 (3)" sheetId="2" r:id="rId1"/>
    <sheet name="LDF-05 (al 3T)" sheetId="3" r:id="rId2"/>
    <sheet name="LDF-06" sheetId="4" r:id="rId3"/>
    <sheet name="LDF-07" sheetId="5" r:id="rId4"/>
    <sheet name="LDF-08" sheetId="6" r:id="rId5"/>
    <sheet name="Hoja1" sheetId="1" r:id="rId6"/>
  </sheets>
  <externalReferences>
    <externalReference r:id="rId9"/>
    <externalReference r:id="rId10"/>
    <externalReference r:id="rId11"/>
  </externalReferences>
  <definedNames>
    <definedName name="_xlnm.Print_Area" localSheetId="0">'LDF 4.4.4 3er trim 2017 (3)'!$A$1:$D$85</definedName>
    <definedName name="_xlnm.Print_Area" localSheetId="2">'LDF-06'!$A$1:$G$163</definedName>
    <definedName name="_xlnm.Print_Area" localSheetId="3">'LDF-07'!$A$1:$G$329</definedName>
    <definedName name="_xlnm.Print_Area" localSheetId="4">'LDF-08'!$A$1:$G$88</definedName>
    <definedName name="_xlnm.Print_Titles" localSheetId="0">'LDF 4.4.4 3er trim 2017 (3)'!$1:$6</definedName>
    <definedName name="_xlnm.Print_Titles" localSheetId="2">'LDF-06'!$1:$11</definedName>
    <definedName name="_xlnm.Print_Titles" localSheetId="3">'LDF-07'!$1:$11</definedName>
    <definedName name="_xlnm.Print_Titles" localSheetId="4">'LDF-08'!$1:$11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<sst xmlns="http://schemas.openxmlformats.org/spreadsheetml/2006/main" count="717" uniqueCount="436">
  <si>
    <t>Formato LDF-04</t>
  </si>
  <si>
    <t>Poder Ejecutivo del Estado de Guerrero</t>
  </si>
  <si>
    <t>Balance Presupuestario - LDF</t>
  </si>
  <si>
    <t>Del 1 de Enero al 30 de Septiembre de 2017 (3er Trimestre)</t>
  </si>
  <si>
    <t>(PESOS)</t>
  </si>
  <si>
    <t>Concepto                                                                                                                                                             (c)</t>
  </si>
  <si>
    <t>Estimado/                                                                     Aprobado                                                    (d)</t>
  </si>
  <si>
    <t>Devengado</t>
  </si>
  <si>
    <t xml:space="preserve">Recaudado/                                                                      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</si>
  <si>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</si>
  <si>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</si>
  <si>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</si>
  <si>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</si>
  <si>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</si>
  <si>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</si>
  <si>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</si>
  <si>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</si>
  <si>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</si>
  <si>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</si>
  <si>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</si>
  <si>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</si>
  <si>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</si>
  <si>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</si>
  <si>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</si>
  <si>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</si>
  <si>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</si>
  <si>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</si>
  <si>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</si>
  <si>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</si>
  <si>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                                                                      Aprobado</t>
  </si>
  <si>
    <t>Recaudado/                                                               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</si>
  <si>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</si>
  <si>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</si>
  <si>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</si>
  <si>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</si>
  <si>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</si>
  <si>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</si>
  <si>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</si>
  <si>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</si>
  <si>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</si>
  <si>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</si>
  <si>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</si>
  <si>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Estimado/                                                   Aprobado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</si>
  <si>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</si>
  <si>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</si>
  <si>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</si>
  <si>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</si>
  <si>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Formato LDF-05</t>
  </si>
  <si>
    <t>Estado Analítico de Ingresos Detallado - LDF</t>
  </si>
  <si>
    <t xml:space="preserve">Concepto                                                                                                                                            </t>
  </si>
  <si>
    <t>Ingreso</t>
  </si>
  <si>
    <t xml:space="preserve">Diferencia                                                     </t>
  </si>
  <si>
    <t xml:space="preserve">Estimado                                                           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</si>
  <si>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</si>
  <si>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</si>
  <si>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</si>
  <si>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</si>
  <si>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</si>
  <si>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</si>
  <si>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</si>
  <si>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</si>
  <si>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</si>
  <si>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</si>
  <si>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</si>
  <si>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</si>
  <si>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</si>
  <si>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</si>
  <si>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</si>
  <si>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</si>
  <si>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</si>
  <si>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</si>
  <si>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</si>
  <si>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</si>
  <si>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</si>
  <si>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</si>
  <si>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</si>
  <si>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</si>
  <si>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</si>
  <si>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</si>
  <si>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</si>
  <si>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</si>
  <si>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</si>
  <si>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</si>
  <si>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</si>
  <si>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</si>
  <si>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</si>
  <si>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</si>
  <si>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</si>
  <si>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         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</si>
  <si>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</si>
  <si>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</si>
  <si>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</si>
  <si>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</si>
  <si>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</si>
  <si>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</si>
  <si>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</si>
  <si>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</si>
  <si>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</si>
  <si>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</si>
  <si>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</si>
  <si>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</si>
  <si>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</si>
  <si>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</si>
  <si>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</si>
  <si>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</si>
  <si>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</si>
  <si>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</si>
  <si>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</si>
  <si>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</si>
  <si>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</si>
  <si>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</si>
  <si>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</si>
  <si>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</si>
  <si>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</si>
  <si>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</si>
  <si>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</si>
  <si>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</si>
  <si>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</si>
  <si>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Instructivo de llenado:</t>
  </si>
  <si>
    <r>
      <t xml:space="preserve">(a) Nombre del Ente Público: </t>
    </r>
    <r>
      <rPr>
        <sz val="7"/>
        <color indexed="8"/>
        <rFont val="Arial Narrow"/>
        <family val="2"/>
      </rPr>
      <t>Este estado analítico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 En el caso de la Ciudad de México, el Poder Ejecutivo incluye adicionalmente a sus alcaldías.</t>
    </r>
  </si>
  <si>
    <r>
      <t xml:space="preserve">(b) Periodo de presentación: </t>
    </r>
    <r>
      <rPr>
        <sz val="7"/>
        <color indexed="8"/>
        <rFont val="Arial Narrow"/>
        <family val="2"/>
      </rPr>
      <t>Este informe se presenta de forma trimestral acumulando cada periodo del ejercicio, con la desagregación de la información financiera ocurrida entre el inicio y el final del periodo que se informa, así como de manera anual, en la Cuenta Pública.</t>
    </r>
  </si>
  <si>
    <r>
      <t>(c) Concepto:</t>
    </r>
    <r>
      <rPr>
        <sz val="7"/>
        <color indexed="8"/>
        <rFont val="Arial Narrow"/>
        <family val="2"/>
      </rPr>
      <t xml:space="preserve"> Muestra la clasificación de los ingresos a partir de la desagregación de Ingresos de Libre Disposición, Transferencias Federales Etiquetadas e Ingresos Derivados de Financiamientos.</t>
    </r>
  </si>
  <si>
    <r>
      <t xml:space="preserve">(d) Estimado: </t>
    </r>
    <r>
      <rPr>
        <sz val="7"/>
        <color indexed="8"/>
        <rFont val="Arial Narrow"/>
        <family val="2"/>
      </rPr>
      <t>Esta información se presentará en términos anualizados.</t>
    </r>
  </si>
  <si>
    <r>
      <t>(e) Diferencia:</t>
    </r>
    <r>
      <rPr>
        <sz val="7"/>
        <color indexed="8"/>
        <rFont val="Arial Narrow"/>
        <family val="2"/>
      </rPr>
      <t xml:space="preserve"> Representa el importe obtenido de la diferencia entre el Ingreso Recaudado y el Ingreso Estimado.</t>
    </r>
  </si>
  <si>
    <t>Formato LDF-6</t>
  </si>
  <si>
    <t>Informe Financiero Trimestral correspondiente al Tercer Periodo del Ejercicio Fiscal 2017</t>
  </si>
  <si>
    <t>Gobierno del Estado de Guerrero</t>
  </si>
  <si>
    <t>Estado Analítico del Ejercicio del Presupuesto de Egresos Detallado - LDF</t>
  </si>
  <si>
    <t xml:space="preserve">Clasificación por Objeto del Gasto (Capítulo y Concepto) </t>
  </si>
  <si>
    <t>Del 1° de Enero al 30 de Septiembre de 2017 (b)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</si>
  <si>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</si>
  <si>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</si>
  <si>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</si>
  <si>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</si>
  <si>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</si>
  <si>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</si>
  <si>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</si>
  <si>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</si>
  <si>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</si>
  <si>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</si>
  <si>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</si>
  <si>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</si>
  <si>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</si>
  <si>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</si>
  <si>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</si>
  <si>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</si>
  <si>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</si>
  <si>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</si>
  <si>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</si>
  <si>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</si>
  <si>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</si>
  <si>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</si>
  <si>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</si>
  <si>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</si>
  <si>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</si>
  <si>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</si>
  <si>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</si>
  <si>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</si>
  <si>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</si>
  <si>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</si>
  <si>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</si>
  <si>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</si>
  <si>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</si>
  <si>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</si>
  <si>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</si>
  <si>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</si>
  <si>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</si>
  <si>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</si>
  <si>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</si>
  <si>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</si>
  <si>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</si>
  <si>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</si>
  <si>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</si>
  <si>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</si>
  <si>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</si>
  <si>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</si>
  <si>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</si>
  <si>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</si>
  <si>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</si>
  <si>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</si>
  <si>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</si>
  <si>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</si>
  <si>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</si>
  <si>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</si>
  <si>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</si>
  <si>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</si>
  <si>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</si>
  <si>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</si>
  <si>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</si>
  <si>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</si>
  <si>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</si>
  <si>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</si>
  <si>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</si>
  <si>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</si>
  <si>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</si>
  <si>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</si>
  <si>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</si>
  <si>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</si>
  <si>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</si>
  <si>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</si>
  <si>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</si>
  <si>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</si>
  <si>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</si>
  <si>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</si>
  <si>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</si>
  <si>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</si>
  <si>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</si>
  <si>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</si>
  <si>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</si>
  <si>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</si>
  <si>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</si>
  <si>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</si>
  <si>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</si>
  <si>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Formato LDF-7</t>
  </si>
  <si>
    <t>Clasificación Administrativa</t>
  </si>
  <si>
    <t>I. Gasto No Etiquetado (I=A+B+C+D+E+F+G+H)</t>
  </si>
  <si>
    <t>2.0.0.0.0 SECTOR PÚBLICO DE LAS ENTIDADES FEDERATIVAS</t>
  </si>
  <si>
    <t>2.1.0.0.0 SECTOR PÚBLICO NO FINANCIERO</t>
  </si>
  <si>
    <t>2.1.1.0.0 GOBIERNO GENERAL ESTATAL O DEL DISTRITO FEDERAL</t>
  </si>
  <si>
    <t>2.1.1.1.0 Gobierno Estatal o del Distrito Federal</t>
  </si>
  <si>
    <t>2.1.1.1.1 Poder Ejecutivo</t>
  </si>
  <si>
    <t>E01 - Secretaría General de Gobierno</t>
  </si>
  <si>
    <t>E02 - Secretaría de Planeación y Desarrollo Regional</t>
  </si>
  <si>
    <t>E03 - Deuda Pública</t>
  </si>
  <si>
    <t>E03 - Erogaciones adicionales y contingencias económicas</t>
  </si>
  <si>
    <t>E03 - Previsiones salariales y prestaciones sociales</t>
  </si>
  <si>
    <t>E03 - Secretaría de Finanzas y Administración</t>
  </si>
  <si>
    <t>E04 - Secretaría de Desarrollo Social</t>
  </si>
  <si>
    <t>E05 - Secretaría de Desarrollo Urbano, Obras Públicas y Ordenamiento Territorial</t>
  </si>
  <si>
    <t>E06 - Secretaría de Seguridad Pública</t>
  </si>
  <si>
    <t>E07 - Secretaría de Educación</t>
  </si>
  <si>
    <t>E08 - Secretaría de la Cultura</t>
  </si>
  <si>
    <t>E09 - Secretaría de Salud</t>
  </si>
  <si>
    <t>E10 - Secretaría de Fomento y Desarrollo Económico</t>
  </si>
  <si>
    <t>E11 - Secretaría de Turismo</t>
  </si>
  <si>
    <t>E12 - Secretaría de Agricultura, Ganadería, Pesca y Desarrollo Rural</t>
  </si>
  <si>
    <t>E13 - Secretaría de Medio Ambiente y Recursos Naturales</t>
  </si>
  <si>
    <t>E14 - Secretaría de Asuntos Indígenas y Comunidades Afromexicanas</t>
  </si>
  <si>
    <t>E15 - Secretaría de la Mujer</t>
  </si>
  <si>
    <t xml:space="preserve">E16 - Secretaría de la Juventud y la Niñez </t>
  </si>
  <si>
    <t>E17 - Secretaría de los Migrantes y Asuntos Internacionales</t>
  </si>
  <si>
    <t>E18 - Secretaría del Trabajo y Previsión Social</t>
  </si>
  <si>
    <t>E19 - Secretaría de Protección Civil</t>
  </si>
  <si>
    <t>E20 - Secretaría de la Contraloría y Transparencia Gubernamental</t>
  </si>
  <si>
    <t>E21 - Jefe de la Oficina del Gobernador</t>
  </si>
  <si>
    <t>E22 - Consejería Jurídica del Poder Ejecutivo</t>
  </si>
  <si>
    <t>E23 - Consejo de Políticas Públicas</t>
  </si>
  <si>
    <t>E24 - Coordinación General de Fortalecimiento Municipal</t>
  </si>
  <si>
    <t>E25 - Representación del Poder Ejecutivo del Estado de Guerrero en el D.F.</t>
  </si>
  <si>
    <t>E26 - Procuraduría de Protección Ecológica</t>
  </si>
  <si>
    <t>E27 - Tribunal de Conciliación y Arbitraje</t>
  </si>
  <si>
    <t>2.1.1.1.2 Poder Legislativo</t>
  </si>
  <si>
    <t>L01 - H. Congreso del Estado</t>
  </si>
  <si>
    <t>L02 - Auditoría General del Estado</t>
  </si>
  <si>
    <t>2.1.1.1.3 Poder Judicial</t>
  </si>
  <si>
    <t>J01 - Tribunal Superior de Justicia</t>
  </si>
  <si>
    <t>2.1.1.1.4 Órganos Autónomos</t>
  </si>
  <si>
    <t>A01 - Comisión de los Derechos Humanos del Estado De Guerrero</t>
  </si>
  <si>
    <t>A02 - Fiscalía General del Estado de Guerrero</t>
  </si>
  <si>
    <t>A03 - Instituto de Transparencia, Acceso a la Información y Protección de Datos Personales del Estado De Guerrero</t>
  </si>
  <si>
    <t>A04 - Instituto Electoral y de Participación Ciudadana del Estado de Guerrero</t>
  </si>
  <si>
    <t>A05 - Tribunal de lo Contencioso Administrativo</t>
  </si>
  <si>
    <t>A06 - Tribunal Electoral del Estado de Guerrero              </t>
  </si>
  <si>
    <t>A07 - Universidad Autónoma de Guerrero</t>
  </si>
  <si>
    <t>2.1.1.2.0 Entidades Paraestatales y Fideicomisos No Empresariales y No Financieros</t>
  </si>
  <si>
    <t>2.1.1.2.1 Entidades Paraestatales (Poder Ejecutivo)</t>
  </si>
  <si>
    <t>P01 - Colegio de Estudios Científicos y Tecnológicos</t>
  </si>
  <si>
    <t>P02 - Instituto Tecnológico de la Costa Chica</t>
  </si>
  <si>
    <t>P03 - Instituto Tecnológico Superior de la Montaña</t>
  </si>
  <si>
    <t>P04 - La Avispa, Museo Interactivo</t>
  </si>
  <si>
    <t>P05 - Orquesta Filarmónica de Acapulco</t>
  </si>
  <si>
    <t>P06 - Parque Papagayo</t>
  </si>
  <si>
    <t>P09 - Fideicomiso Guerrero Industrial</t>
  </si>
  <si>
    <t>P10 - Fideicomiso para el Desarrollo Económico y Social de Acapulco</t>
  </si>
  <si>
    <t>P14 - ACAbus</t>
  </si>
  <si>
    <t>P16 - Colegio de Bachilleres del Estado de Guerrero</t>
  </si>
  <si>
    <t>P17 - Colegio Nacional de Educación Profesional Técnica</t>
  </si>
  <si>
    <t>P18 - Comisión de Agua Potable, Alcantarillado y Saneamiento del Estado de Guerrero</t>
  </si>
  <si>
    <t>P19 - Comisión de Infraestructura Carretera y Aeroportuaria del Estado de Guerrero</t>
  </si>
  <si>
    <t>P20 - Comisión Ejecutiva Estatal de Atención a Víctimas</t>
  </si>
  <si>
    <t>P21 - Consejo de Ciencia, Tecnología e Innovación Tecnológica</t>
  </si>
  <si>
    <t>P22 - Consejo Estatal del Café</t>
  </si>
  <si>
    <t>P23 - Consejo Estatal del Cocotero</t>
  </si>
  <si>
    <t>P24 - Escuela de Parteras Profesionales de Guerrero</t>
  </si>
  <si>
    <t>P25 - Fondo de Apoyo a la Micro, Pequeña y Mediana Empresa</t>
  </si>
  <si>
    <t>P26 - Hospital de la Madre y el Niño Guerrerense</t>
  </si>
  <si>
    <t>P27 - Hospital de la Madre y el Niño Indígena</t>
  </si>
  <si>
    <t>P29 - Instituto de Capacitación para el Trabajo del Estado de Guerrero</t>
  </si>
  <si>
    <t>P32 - Instituto de Vivienda y Suelo Urbano de Guerrero</t>
  </si>
  <si>
    <t>P33 - Instituto del Bachillerato del Estado de Guerrero</t>
  </si>
  <si>
    <t>P34 - Instituto del Deporte de Guerrero</t>
  </si>
  <si>
    <t>P35 - Instituto Estatal de Cancerología "Dr. Arturo Beltrán”</t>
  </si>
  <si>
    <t>P36 - Instituto Estatal de Oftalmología</t>
  </si>
  <si>
    <t>P37 - Instituto Estatal para la Educación de Jóvenes y Adultos</t>
  </si>
  <si>
    <t>P38 - Instituto Guerrerense de Atención a los Adultos Mayores</t>
  </si>
  <si>
    <t>P39 - Instituto Guerrerense de Infraestructura Física Educativa</t>
  </si>
  <si>
    <t>P40 - Instituto Guerrerense del Emprededor</t>
  </si>
  <si>
    <t>P41 - Promotora Turística de Guerrero</t>
  </si>
  <si>
    <t>P42 - Promotora y Administradora de Los Servicios de Playa de Zona Federal Marítimo Terrestre de Acapulco</t>
  </si>
  <si>
    <t>P44 - Radio Y Televisión de Guerrero</t>
  </si>
  <si>
    <t>P45 - Régimen Estatal de Protección Social en Salud</t>
  </si>
  <si>
    <t>P46 - Sistema para el Desarrollo Integral de la Familia</t>
  </si>
  <si>
    <t>P47 - Universidad Intercultural</t>
  </si>
  <si>
    <t>P48 - Universidad Politécnica</t>
  </si>
  <si>
    <t>P49 - Universidad Tecnológica de Acapulco</t>
  </si>
  <si>
    <t>P50 - Universidad Tecnológica de la Costa Grande</t>
  </si>
  <si>
    <t>P51 - Universidad Tecnológica de la Región Norte</t>
  </si>
  <si>
    <t>P52 - Universidad Tecnológica de Tierra Caliente</t>
  </si>
  <si>
    <t>P53 - Universidad Tecnológica del Mar de Guerrero</t>
  </si>
  <si>
    <t>P54 - Instituto del Bachillerato Intercultural del Estado de Guerrero</t>
  </si>
  <si>
    <t>3.0.0.0.0 SECTOR PÚBLICO MUNICIPAL</t>
  </si>
  <si>
    <t>3.1.0.0.0 SECTOR PÚBLICO NO FINANCIERO</t>
  </si>
  <si>
    <t>3.1.1.0.0 GOBIERNO GENERAL MUNICIPAL</t>
  </si>
  <si>
    <t>3.1.1.1.0 Gobierno Municipal</t>
  </si>
  <si>
    <t>3.1.1.1.1 Órgano Ejecutivo Municipal (Ayuntamiento)</t>
  </si>
  <si>
    <t>M01 - Acapulco de Juárez</t>
  </si>
  <si>
    <t>M02 - Acatepec</t>
  </si>
  <si>
    <t>M03 - Ahuacuotzingo</t>
  </si>
  <si>
    <t>M04 - Ajuchitlán del Progreso</t>
  </si>
  <si>
    <t>M05 - Alcozauca de Guerrero</t>
  </si>
  <si>
    <t>M06 - Alpoyeca</t>
  </si>
  <si>
    <t>M07 - Apaxtla de Castrejón</t>
  </si>
  <si>
    <t>M08 - Arcelia</t>
  </si>
  <si>
    <t>M09 - Atenango del Río</t>
  </si>
  <si>
    <t>M10 - Atlamajalcingo del Monte</t>
  </si>
  <si>
    <t>M11 - Atlixtac</t>
  </si>
  <si>
    <t>M12 - Atoyac de Álvarez</t>
  </si>
  <si>
    <t>M13 - Ayutla de los Libres</t>
  </si>
  <si>
    <t>M14 - Azoyú</t>
  </si>
  <si>
    <t>M15 - Benito Juárez</t>
  </si>
  <si>
    <t>M16 - Buenavista de Cuéllar</t>
  </si>
  <si>
    <t>M17 - Coahuayutla de José María Izazaga</t>
  </si>
  <si>
    <t>M18 - Cochoapa el Grande</t>
  </si>
  <si>
    <t>M19 - Cocula</t>
  </si>
  <si>
    <t>M20 - Copala</t>
  </si>
  <si>
    <t>M21 - Copalillo</t>
  </si>
  <si>
    <t>M22 - Copanatoyac</t>
  </si>
  <si>
    <t>M23 - Coyuca de Benítez</t>
  </si>
  <si>
    <t>M24 - Coyuca de Catalán</t>
  </si>
  <si>
    <t>M25 - Cuajinicuilapa</t>
  </si>
  <si>
    <t>M26 - Cualác</t>
  </si>
  <si>
    <t>M27 - Cuautepec</t>
  </si>
  <si>
    <t>M28 - Cuetzala del Progreso</t>
  </si>
  <si>
    <t>M29 - Cutzamala de Pinzón</t>
  </si>
  <si>
    <t>M30 - Chilapa de Álvarez</t>
  </si>
  <si>
    <t>M31 - Chilpancingo de los Bravo</t>
  </si>
  <si>
    <t>M32 - Eduardo Neri</t>
  </si>
  <si>
    <t>M33 - Florencio Villarreal</t>
  </si>
  <si>
    <t>M34 - General Canuto A. Neri</t>
  </si>
  <si>
    <t>M35 - General Heliodoro Castillo</t>
  </si>
  <si>
    <t>M36 - Huamuxtitlán</t>
  </si>
  <si>
    <t>M37 - Huitzuco de los Figueroa</t>
  </si>
  <si>
    <t>M38 - Iguala de la Independencia</t>
  </si>
  <si>
    <t>M39 - Igualapa</t>
  </si>
  <si>
    <t>M40 - Iliatenco</t>
  </si>
  <si>
    <t>M41 - Ixcateopan de Cuauhtémoc</t>
  </si>
  <si>
    <t>M42 - José Joaquín de Herrera</t>
  </si>
  <si>
    <t>M43 - Juan R. Escudero</t>
  </si>
  <si>
    <t>M44 - Juchitán</t>
  </si>
  <si>
    <t>M45 - La Unión de Isidoro Montes de Oca</t>
  </si>
  <si>
    <t>M46 - Leonardo Bravo</t>
  </si>
  <si>
    <t>M47 - Malinaltepec</t>
  </si>
  <si>
    <t>M48 - Marquelia</t>
  </si>
  <si>
    <t>M49 - Mártir de Cuilapan</t>
  </si>
  <si>
    <t>M50 - Metlatónoc</t>
  </si>
  <si>
    <t>M51 - Mochitlán</t>
  </si>
  <si>
    <t>M52 - Olinalá</t>
  </si>
  <si>
    <t>M53 - Ometepec</t>
  </si>
  <si>
    <t>M54 - Pedro Ascencio Alquisiras</t>
  </si>
  <si>
    <t>M55 - Petatlán</t>
  </si>
  <si>
    <t>M56 - Pilcaya</t>
  </si>
  <si>
    <t>M57 - Pungarabato</t>
  </si>
  <si>
    <t>M58 - Quechultenango</t>
  </si>
  <si>
    <t>M59 - San Luis Acatlán</t>
  </si>
  <si>
    <t>M60 - San Marcos</t>
  </si>
  <si>
    <t>M61 - San Miguel Totolapan</t>
  </si>
  <si>
    <t>M62 - Taxco de Alarcón</t>
  </si>
  <si>
    <t>M63 - Tecoanapa</t>
  </si>
  <si>
    <t>M64 - Técpan de Galeana</t>
  </si>
  <si>
    <t>M65 - Teloloapan</t>
  </si>
  <si>
    <t>M66 - Tepecoacuilco de Trujano</t>
  </si>
  <si>
    <t>M67 - Tetipac</t>
  </si>
  <si>
    <t>M68 - Tixtla de Guerrero</t>
  </si>
  <si>
    <t>M69 - Tlacoachistlahuaca</t>
  </si>
  <si>
    <t>M70 - Tlacoapa</t>
  </si>
  <si>
    <t>M71 - Tlalchapa</t>
  </si>
  <si>
    <t>M72 - Tlalixtaquilla de Maldonado</t>
  </si>
  <si>
    <t>M73 - Tlapa de Comonfort</t>
  </si>
  <si>
    <t>M74 - Tlapehuala</t>
  </si>
  <si>
    <t>M75 - Xalpatláhuac</t>
  </si>
  <si>
    <t>M76 - Xochihuehuetlán</t>
  </si>
  <si>
    <t>M77 - Xochistlahuaca</t>
  </si>
  <si>
    <t>M78 - Zapotitlán Tablas</t>
  </si>
  <si>
    <t>M79 - Zihuatanejo de Azueta</t>
  </si>
  <si>
    <t>M80 - Zirándaro</t>
  </si>
  <si>
    <t>M81 - Zitlala</t>
  </si>
  <si>
    <t>M82 - Participaciones y Aportaciones Federales a Municipios</t>
  </si>
  <si>
    <t>II. Gasto Etiquetado (II=A+B+C+D+E+F+G+H)</t>
  </si>
  <si>
    <t>P31 - Instituto de Seguridad Social de los Servidores Públicos del Estado de Guerrero</t>
  </si>
  <si>
    <t>Formato LDF-8</t>
  </si>
  <si>
    <t>Clasificación Funcional (Finalidad y Función)</t>
  </si>
  <si>
    <t>Subejercicio ( e 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</si>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</sst>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,"/>
    <numFmt numFmtId="167" formatCode="#,##0.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0"/>
      <name val="Arial"/>
      <family val="2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 Narrow"/>
      <family val="2"/>
    </font>
    <font>
      <b/>
      <u val="single"/>
      <sz val="8"/>
      <color theme="1"/>
      <name val="Arial"/>
      <family val="2"/>
    </font>
    <font>
      <sz val="7"/>
      <name val="Arial"/>
      <family val="2"/>
    </font>
    <font>
      <sz val="8"/>
      <name val="Arial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  <font>
      <sz val="7"/>
      <color indexed="8"/>
      <name val="Arial Narrow"/>
      <family val="2"/>
    </font>
    <font>
      <b/>
      <sz val="10"/>
      <name val="Arial Narrow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Arial Narrow"/>
      <family val="2"/>
    </font>
    <font>
      <b/>
      <sz val="6"/>
      <color theme="1"/>
      <name val="Arial Narrow"/>
      <family val="2"/>
    </font>
    <font>
      <sz val="6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rgb="FF0099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0" borderId="0">
      <alignment/>
      <protection/>
    </xf>
  </cellStyleXfs>
  <cellXfs count="227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8" fillId="0" borderId="15" xfId="21" applyNumberFormat="1" applyFont="1" applyBorder="1" applyAlignment="1">
      <alignment vertical="center"/>
      <protection/>
    </xf>
    <xf numFmtId="0" fontId="6" fillId="0" borderId="15" xfId="0" applyFont="1" applyBorder="1" applyAlignment="1">
      <alignment horizontal="left" vertical="center" wrapText="1" indent="4"/>
    </xf>
    <xf numFmtId="4" fontId="9" fillId="0" borderId="15" xfId="21" applyNumberFormat="1" applyFont="1" applyBorder="1" applyAlignment="1">
      <alignment vertical="center"/>
      <protection/>
    </xf>
    <xf numFmtId="0" fontId="6" fillId="0" borderId="15" xfId="0" applyFont="1" applyBorder="1" applyAlignment="1">
      <alignment vertical="center" wrapText="1"/>
    </xf>
    <xf numFmtId="43" fontId="6" fillId="0" borderId="15" xfId="20" applyFont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3" fontId="6" fillId="0" borderId="15" xfId="2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5" xfId="0" applyFont="1" applyBorder="1" applyAlignment="1">
      <alignment horizontal="left" vertical="center" indent="1"/>
    </xf>
    <xf numFmtId="0" fontId="6" fillId="0" borderId="15" xfId="0" applyFont="1" applyBorder="1" applyAlignment="1">
      <alignment horizontal="left" vertical="center" wrapText="1" indent="1"/>
    </xf>
    <xf numFmtId="0" fontId="0" fillId="0" borderId="15" xfId="0" applyBorder="1"/>
    <xf numFmtId="0" fontId="7" fillId="0" borderId="15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indent="1"/>
    </xf>
    <xf numFmtId="0" fontId="6" fillId="0" borderId="13" xfId="0" applyFont="1" applyBorder="1" applyAlignment="1">
      <alignment horizontal="left" vertical="center" indent="1"/>
    </xf>
    <xf numFmtId="0" fontId="0" fillId="0" borderId="13" xfId="0" applyBorder="1"/>
    <xf numFmtId="4" fontId="6" fillId="0" borderId="15" xfId="0" applyNumberFormat="1" applyFont="1" applyBorder="1" applyAlignment="1">
      <alignment vertical="center"/>
    </xf>
    <xf numFmtId="43" fontId="6" fillId="0" borderId="15" xfId="0" applyNumberFormat="1" applyFont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43" fontId="7" fillId="0" borderId="15" xfId="20" applyFont="1" applyBorder="1" applyAlignment="1">
      <alignment vertical="center"/>
    </xf>
    <xf numFmtId="0" fontId="11" fillId="0" borderId="0" xfId="0" applyFont="1" applyAlignment="1">
      <alignment vertical="center"/>
    </xf>
    <xf numFmtId="0" fontId="1" fillId="0" borderId="0" xfId="21">
      <alignment/>
      <protection/>
    </xf>
    <xf numFmtId="0" fontId="12" fillId="0" borderId="0" xfId="21" applyFont="1" applyAlignment="1">
      <alignment horizontal="right" vertical="center"/>
      <protection/>
    </xf>
    <xf numFmtId="0" fontId="7" fillId="2" borderId="1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>
      <alignment horizontal="center" vertical="center"/>
      <protection/>
    </xf>
    <xf numFmtId="0" fontId="7" fillId="2" borderId="3" xfId="21" applyFont="1" applyFill="1" applyBorder="1" applyAlignment="1">
      <alignment horizontal="center" vertical="center"/>
      <protection/>
    </xf>
    <xf numFmtId="164" fontId="13" fillId="0" borderId="0" xfId="22" applyFont="1"/>
    <xf numFmtId="0" fontId="7" fillId="2" borderId="4" xfId="21" applyFont="1" applyFill="1" applyBorder="1" applyAlignment="1">
      <alignment horizontal="center" vertical="center"/>
      <protection/>
    </xf>
    <xf numFmtId="0" fontId="7" fillId="2" borderId="0" xfId="21" applyFont="1" applyFill="1" applyBorder="1" applyAlignment="1">
      <alignment horizontal="center" vertical="center"/>
      <protection/>
    </xf>
    <xf numFmtId="0" fontId="7" fillId="2" borderId="5" xfId="21" applyFont="1" applyFill="1" applyBorder="1" applyAlignment="1">
      <alignment horizontal="center" vertical="center"/>
      <protection/>
    </xf>
    <xf numFmtId="0" fontId="7" fillId="2" borderId="6" xfId="21" applyFont="1" applyFill="1" applyBorder="1" applyAlignment="1">
      <alignment horizontal="center" vertical="center"/>
      <protection/>
    </xf>
    <xf numFmtId="0" fontId="7" fillId="2" borderId="7" xfId="21" applyFont="1" applyFill="1" applyBorder="1" applyAlignment="1">
      <alignment horizontal="center" vertical="center"/>
      <protection/>
    </xf>
    <xf numFmtId="0" fontId="7" fillId="2" borderId="8" xfId="21" applyFont="1" applyFill="1" applyBorder="1" applyAlignment="1">
      <alignment horizontal="center" vertical="center"/>
      <protection/>
    </xf>
    <xf numFmtId="0" fontId="7" fillId="2" borderId="1" xfId="21" applyFont="1" applyFill="1" applyBorder="1" applyAlignment="1">
      <alignment horizontal="center" vertical="center" wrapText="1"/>
      <protection/>
    </xf>
    <xf numFmtId="0" fontId="7" fillId="2" borderId="2" xfId="21" applyFont="1" applyFill="1" applyBorder="1" applyAlignment="1">
      <alignment horizontal="center" vertical="center" wrapText="1"/>
      <protection/>
    </xf>
    <xf numFmtId="0" fontId="7" fillId="2" borderId="3" xfId="21" applyFont="1" applyFill="1" applyBorder="1" applyAlignment="1">
      <alignment horizontal="center" vertical="center" wrapText="1"/>
      <protection/>
    </xf>
    <xf numFmtId="0" fontId="7" fillId="2" borderId="17" xfId="21" applyFont="1" applyFill="1" applyBorder="1" applyAlignment="1">
      <alignment horizontal="center" vertical="center"/>
      <protection/>
    </xf>
    <xf numFmtId="0" fontId="7" fillId="2" borderId="9" xfId="21" applyFont="1" applyFill="1" applyBorder="1" applyAlignment="1">
      <alignment horizontal="center" vertical="center"/>
      <protection/>
    </xf>
    <xf numFmtId="0" fontId="7" fillId="2" borderId="18" xfId="21" applyFont="1" applyFill="1" applyBorder="1" applyAlignment="1">
      <alignment horizontal="center" vertical="center"/>
      <protection/>
    </xf>
    <xf numFmtId="0" fontId="7" fillId="2" borderId="10" xfId="21" applyFont="1" applyFill="1" applyBorder="1" applyAlignment="1">
      <alignment horizontal="center" vertical="center" wrapText="1"/>
      <protection/>
    </xf>
    <xf numFmtId="0" fontId="7" fillId="2" borderId="4" xfId="21" applyFont="1" applyFill="1" applyBorder="1" applyAlignment="1">
      <alignment horizontal="center" vertical="center" wrapText="1"/>
      <protection/>
    </xf>
    <xf numFmtId="0" fontId="7" fillId="2" borderId="0" xfId="21" applyFont="1" applyFill="1" applyBorder="1" applyAlignment="1">
      <alignment horizontal="center" vertical="center" wrapText="1"/>
      <protection/>
    </xf>
    <xf numFmtId="0" fontId="7" fillId="2" borderId="5" xfId="21" applyFont="1" applyFill="1" applyBorder="1" applyAlignment="1">
      <alignment horizontal="center" vertical="center" wrapText="1"/>
      <protection/>
    </xf>
    <xf numFmtId="0" fontId="7" fillId="2" borderId="10" xfId="21" applyFont="1" applyFill="1" applyBorder="1" applyAlignment="1">
      <alignment horizontal="center" vertical="center"/>
      <protection/>
    </xf>
    <xf numFmtId="0" fontId="7" fillId="2" borderId="19" xfId="21" applyFont="1" applyFill="1" applyBorder="1" applyAlignment="1">
      <alignment horizontal="center" vertical="center" wrapText="1"/>
      <protection/>
    </xf>
    <xf numFmtId="0" fontId="7" fillId="2" borderId="6" xfId="21" applyFont="1" applyFill="1" applyBorder="1" applyAlignment="1">
      <alignment horizontal="center" vertical="center" wrapText="1"/>
      <protection/>
    </xf>
    <xf numFmtId="0" fontId="7" fillId="2" borderId="7" xfId="21" applyFont="1" applyFill="1" applyBorder="1" applyAlignment="1">
      <alignment horizontal="center" vertical="center" wrapText="1"/>
      <protection/>
    </xf>
    <xf numFmtId="0" fontId="7" fillId="2" borderId="8" xfId="21" applyFont="1" applyFill="1" applyBorder="1" applyAlignment="1">
      <alignment horizontal="center" vertical="center" wrapText="1"/>
      <protection/>
    </xf>
    <xf numFmtId="0" fontId="7" fillId="2" borderId="12" xfId="21" applyFont="1" applyFill="1" applyBorder="1" applyAlignment="1">
      <alignment horizontal="center" vertical="center" wrapText="1"/>
      <protection/>
    </xf>
    <xf numFmtId="0" fontId="7" fillId="2" borderId="12" xfId="21" applyFont="1" applyFill="1" applyBorder="1" applyAlignment="1">
      <alignment horizontal="center" vertical="center"/>
      <protection/>
    </xf>
    <xf numFmtId="0" fontId="6" fillId="0" borderId="11" xfId="21" applyFont="1" applyBorder="1" applyAlignment="1">
      <alignment horizontal="justify" vertical="center"/>
      <protection/>
    </xf>
    <xf numFmtId="0" fontId="6" fillId="0" borderId="11" xfId="21" applyFont="1" applyBorder="1" applyAlignment="1">
      <alignment horizontal="center" vertical="center"/>
      <protection/>
    </xf>
    <xf numFmtId="0" fontId="7" fillId="0" borderId="15" xfId="21" applyFont="1" applyBorder="1" applyAlignment="1">
      <alignment horizontal="left" vertical="center"/>
      <protection/>
    </xf>
    <xf numFmtId="0" fontId="6" fillId="0" borderId="20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/>
      <protection/>
    </xf>
    <xf numFmtId="0" fontId="6" fillId="0" borderId="15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 wrapText="1"/>
      <protection/>
    </xf>
    <xf numFmtId="0" fontId="6" fillId="0" borderId="15" xfId="21" applyFont="1" applyBorder="1" applyAlignment="1">
      <alignment horizontal="left" vertical="center" wrapText="1"/>
      <protection/>
    </xf>
    <xf numFmtId="0" fontId="6" fillId="0" borderId="22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/>
      <protection/>
    </xf>
    <xf numFmtId="0" fontId="6" fillId="0" borderId="21" xfId="21" applyFont="1" applyBorder="1" applyAlignment="1">
      <alignment horizontal="left" vertical="center" wrapText="1"/>
      <protection/>
    </xf>
    <xf numFmtId="0" fontId="7" fillId="0" borderId="15" xfId="21" applyFont="1" applyBorder="1" applyAlignment="1">
      <alignment horizontal="left" vertical="center" wrapText="1"/>
      <protection/>
    </xf>
    <xf numFmtId="4" fontId="9" fillId="0" borderId="15" xfId="21" applyNumberFormat="1" applyFont="1" applyFill="1" applyBorder="1" applyAlignment="1">
      <alignment vertical="center"/>
      <protection/>
    </xf>
    <xf numFmtId="4" fontId="9" fillId="0" borderId="14" xfId="21" applyNumberFormat="1" applyFont="1" applyBorder="1" applyAlignment="1">
      <alignment vertical="center"/>
      <protection/>
    </xf>
    <xf numFmtId="164" fontId="14" fillId="0" borderId="0" xfId="22" applyFont="1"/>
    <xf numFmtId="0" fontId="7" fillId="0" borderId="20" xfId="21" applyFont="1" applyBorder="1" applyAlignment="1">
      <alignment horizontal="left" vertical="center" wrapText="1"/>
      <protection/>
    </xf>
    <xf numFmtId="0" fontId="7" fillId="0" borderId="22" xfId="21" applyFont="1" applyBorder="1" applyAlignment="1">
      <alignment horizontal="left" vertical="center" wrapText="1"/>
      <protection/>
    </xf>
    <xf numFmtId="0" fontId="7" fillId="0" borderId="21" xfId="21" applyFont="1" applyBorder="1" applyAlignment="1">
      <alignment horizontal="left" vertical="center" wrapText="1"/>
      <protection/>
    </xf>
    <xf numFmtId="0" fontId="7" fillId="0" borderId="21" xfId="21" applyFont="1" applyBorder="1" applyAlignment="1">
      <alignment horizontal="left" vertical="center"/>
      <protection/>
    </xf>
    <xf numFmtId="0" fontId="6" fillId="0" borderId="23" xfId="21" applyFont="1" applyBorder="1" applyAlignment="1">
      <alignment horizontal="left" vertical="center"/>
      <protection/>
    </xf>
    <xf numFmtId="0" fontId="6" fillId="0" borderId="24" xfId="21" applyFont="1" applyBorder="1" applyAlignment="1">
      <alignment horizontal="left" vertical="center"/>
      <protection/>
    </xf>
    <xf numFmtId="0" fontId="6" fillId="0" borderId="13" xfId="21" applyFont="1" applyBorder="1" applyAlignment="1">
      <alignment horizontal="left" vertical="center"/>
      <protection/>
    </xf>
    <xf numFmtId="4" fontId="9" fillId="0" borderId="13" xfId="21" applyNumberFormat="1" applyFont="1" applyBorder="1" applyAlignment="1">
      <alignment vertical="center"/>
      <protection/>
    </xf>
    <xf numFmtId="0" fontId="15" fillId="0" borderId="0" xfId="21" applyFont="1">
      <alignment/>
      <protection/>
    </xf>
    <xf numFmtId="0" fontId="16" fillId="4" borderId="0" xfId="21" applyFont="1" applyFill="1" applyAlignment="1">
      <alignment vertical="center"/>
      <protection/>
    </xf>
    <xf numFmtId="0" fontId="15" fillId="4" borderId="0" xfId="21" applyFont="1" applyFill="1">
      <alignment/>
      <protection/>
    </xf>
    <xf numFmtId="0" fontId="16" fillId="4" borderId="0" xfId="21" applyFont="1" applyFill="1" applyAlignment="1">
      <alignment horizontal="left" vertical="center" wrapText="1"/>
      <protection/>
    </xf>
    <xf numFmtId="0" fontId="16" fillId="4" borderId="0" xfId="21" applyFont="1" applyFill="1" applyAlignment="1">
      <alignment horizontal="left" vertical="center"/>
      <protection/>
    </xf>
    <xf numFmtId="0" fontId="0" fillId="5" borderId="0" xfId="0" applyFill="1"/>
    <xf numFmtId="165" fontId="18" fillId="5" borderId="0" xfId="23" applyNumberFormat="1" applyFont="1" applyFill="1" applyAlignment="1">
      <alignment horizontal="right"/>
      <protection/>
    </xf>
    <xf numFmtId="0" fontId="19" fillId="5" borderId="0" xfId="23" applyFont="1" applyFill="1">
      <alignment/>
      <protection/>
    </xf>
    <xf numFmtId="0" fontId="20" fillId="5" borderId="0" xfId="23" applyFont="1" applyFill="1" applyBorder="1" applyAlignment="1">
      <alignment horizontal="center"/>
      <protection/>
    </xf>
    <xf numFmtId="0" fontId="20" fillId="5" borderId="0" xfId="23" applyFont="1" applyFill="1" applyBorder="1" applyAlignment="1">
      <alignment horizontal="center"/>
      <protection/>
    </xf>
    <xf numFmtId="0" fontId="20" fillId="5" borderId="0" xfId="23" applyFont="1" applyFill="1" applyAlignment="1">
      <alignment/>
      <protection/>
    </xf>
    <xf numFmtId="0" fontId="21" fillId="2" borderId="25" xfId="0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21" fillId="2" borderId="25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/>
    </xf>
    <xf numFmtId="0" fontId="21" fillId="2" borderId="34" xfId="0" applyFont="1" applyFill="1" applyBorder="1" applyAlignment="1">
      <alignment horizontal="center" vertical="center"/>
    </xf>
    <xf numFmtId="0" fontId="21" fillId="2" borderId="35" xfId="0" applyFont="1" applyFill="1" applyBorder="1" applyAlignment="1">
      <alignment horizontal="center" vertical="center"/>
    </xf>
    <xf numFmtId="0" fontId="21" fillId="2" borderId="27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6" xfId="0" applyFont="1" applyFill="1" applyBorder="1" applyAlignment="1">
      <alignment horizontal="center" vertical="center"/>
    </xf>
    <xf numFmtId="0" fontId="21" fillId="2" borderId="29" xfId="0" applyFont="1" applyFill="1" applyBorder="1" applyAlignment="1">
      <alignment horizontal="center" vertical="center" wrapText="1"/>
    </xf>
    <xf numFmtId="0" fontId="22" fillId="5" borderId="25" xfId="0" applyFont="1" applyFill="1" applyBorder="1" applyAlignment="1">
      <alignment horizontal="left" vertical="center"/>
    </xf>
    <xf numFmtId="166" fontId="22" fillId="5" borderId="36" xfId="0" applyNumberFormat="1" applyFont="1" applyFill="1" applyBorder="1" applyAlignment="1">
      <alignment horizontal="right" vertical="center"/>
    </xf>
    <xf numFmtId="166" fontId="22" fillId="5" borderId="26" xfId="0" applyNumberFormat="1" applyFont="1" applyFill="1" applyBorder="1" applyAlignment="1">
      <alignment horizontal="right" vertical="center"/>
    </xf>
    <xf numFmtId="166" fontId="22" fillId="5" borderId="27" xfId="0" applyNumberFormat="1" applyFont="1" applyFill="1" applyBorder="1" applyAlignment="1">
      <alignment horizontal="right" vertical="center"/>
    </xf>
    <xf numFmtId="0" fontId="22" fillId="5" borderId="28" xfId="0" applyFont="1" applyFill="1" applyBorder="1" applyAlignment="1">
      <alignment horizontal="left" vertical="center"/>
    </xf>
    <xf numFmtId="166" fontId="22" fillId="5" borderId="37" xfId="0" applyNumberFormat="1" applyFont="1" applyFill="1" applyBorder="1" applyAlignment="1">
      <alignment horizontal="right" vertical="center"/>
    </xf>
    <xf numFmtId="166" fontId="22" fillId="5" borderId="0" xfId="0" applyNumberFormat="1" applyFont="1" applyFill="1" applyBorder="1" applyAlignment="1">
      <alignment horizontal="right" vertical="center"/>
    </xf>
    <xf numFmtId="166" fontId="22" fillId="5" borderId="29" xfId="0" applyNumberFormat="1" applyFont="1" applyFill="1" applyBorder="1" applyAlignment="1">
      <alignment horizontal="right" vertical="center"/>
    </xf>
    <xf numFmtId="0" fontId="2" fillId="5" borderId="0" xfId="0" applyFont="1" applyFill="1"/>
    <xf numFmtId="0" fontId="23" fillId="5" borderId="28" xfId="0" applyFont="1" applyFill="1" applyBorder="1" applyAlignment="1">
      <alignment horizontal="left" vertical="center" indent="3"/>
    </xf>
    <xf numFmtId="166" fontId="23" fillId="5" borderId="37" xfId="0" applyNumberFormat="1" applyFont="1" applyFill="1" applyBorder="1" applyAlignment="1">
      <alignment horizontal="right" vertical="center"/>
    </xf>
    <xf numFmtId="166" fontId="23" fillId="5" borderId="0" xfId="0" applyNumberFormat="1" applyFont="1" applyFill="1" applyBorder="1" applyAlignment="1">
      <alignment horizontal="right" vertical="center"/>
    </xf>
    <xf numFmtId="166" fontId="23" fillId="5" borderId="29" xfId="0" applyNumberFormat="1" applyFont="1" applyFill="1" applyBorder="1" applyAlignment="1">
      <alignment horizontal="right" vertical="center"/>
    </xf>
    <xf numFmtId="0" fontId="22" fillId="5" borderId="28" xfId="0" applyFont="1" applyFill="1" applyBorder="1" applyAlignment="1">
      <alignment horizontal="left" vertical="center" wrapText="1"/>
    </xf>
    <xf numFmtId="0" fontId="23" fillId="5" borderId="30" xfId="0" applyFont="1" applyFill="1" applyBorder="1" applyAlignment="1">
      <alignment horizontal="left" vertical="center" indent="3"/>
    </xf>
    <xf numFmtId="166" fontId="23" fillId="5" borderId="38" xfId="0" applyNumberFormat="1" applyFont="1" applyFill="1" applyBorder="1" applyAlignment="1">
      <alignment horizontal="right" vertical="center"/>
    </xf>
    <xf numFmtId="166" fontId="23" fillId="5" borderId="31" xfId="0" applyNumberFormat="1" applyFont="1" applyFill="1" applyBorder="1" applyAlignment="1">
      <alignment horizontal="right" vertical="center"/>
    </xf>
    <xf numFmtId="166" fontId="23" fillId="5" borderId="32" xfId="0" applyNumberFormat="1" applyFont="1" applyFill="1" applyBorder="1" applyAlignment="1">
      <alignment horizontal="right" vertical="center"/>
    </xf>
    <xf numFmtId="0" fontId="23" fillId="5" borderId="28" xfId="0" applyFont="1" applyFill="1" applyBorder="1" applyAlignment="1">
      <alignment horizontal="left" vertical="center"/>
    </xf>
    <xf numFmtId="166" fontId="23" fillId="5" borderId="37" xfId="0" applyNumberFormat="1" applyFont="1" applyFill="1" applyBorder="1" applyAlignment="1">
      <alignment horizontal="center" vertical="center"/>
    </xf>
    <xf numFmtId="166" fontId="23" fillId="5" borderId="0" xfId="0" applyNumberFormat="1" applyFont="1" applyFill="1" applyBorder="1" applyAlignment="1">
      <alignment horizontal="center" vertical="center"/>
    </xf>
    <xf numFmtId="166" fontId="23" fillId="5" borderId="29" xfId="0" applyNumberFormat="1" applyFont="1" applyFill="1" applyBorder="1" applyAlignment="1">
      <alignment horizontal="center" vertical="center"/>
    </xf>
    <xf numFmtId="0" fontId="23" fillId="5" borderId="30" xfId="0" applyFont="1" applyFill="1" applyBorder="1" applyAlignment="1">
      <alignment horizontal="left" vertical="center"/>
    </xf>
    <xf numFmtId="166" fontId="23" fillId="5" borderId="38" xfId="0" applyNumberFormat="1" applyFont="1" applyFill="1" applyBorder="1" applyAlignment="1">
      <alignment horizontal="center" vertical="center"/>
    </xf>
    <xf numFmtId="166" fontId="23" fillId="5" borderId="31" xfId="0" applyNumberFormat="1" applyFont="1" applyFill="1" applyBorder="1" applyAlignment="1">
      <alignment horizontal="center" vertical="center"/>
    </xf>
    <xf numFmtId="166" fontId="23" fillId="5" borderId="32" xfId="0" applyNumberFormat="1" applyFont="1" applyFill="1" applyBorder="1" applyAlignment="1">
      <alignment horizontal="center" vertical="center"/>
    </xf>
    <xf numFmtId="0" fontId="21" fillId="2" borderId="26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0" fontId="21" fillId="2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2" fillId="5" borderId="36" xfId="0" applyFont="1" applyFill="1" applyBorder="1" applyAlignment="1">
      <alignment horizontal="left" vertical="center" wrapText="1"/>
    </xf>
    <xf numFmtId="166" fontId="22" fillId="5" borderId="26" xfId="0" applyNumberFormat="1" applyFont="1" applyFill="1" applyBorder="1" applyAlignment="1">
      <alignment vertical="center"/>
    </xf>
    <xf numFmtId="166" fontId="22" fillId="5" borderId="36" xfId="0" applyNumberFormat="1" applyFont="1" applyFill="1" applyBorder="1" applyAlignment="1">
      <alignment vertical="center"/>
    </xf>
    <xf numFmtId="0" fontId="22" fillId="5" borderId="37" xfId="0" applyFont="1" applyFill="1" applyBorder="1" applyAlignment="1">
      <alignment horizontal="left" indent="1"/>
    </xf>
    <xf numFmtId="166" fontId="22" fillId="5" borderId="0" xfId="0" applyNumberFormat="1" applyFont="1" applyFill="1"/>
    <xf numFmtId="166" fontId="22" fillId="5" borderId="37" xfId="0" applyNumberFormat="1" applyFont="1" applyFill="1" applyBorder="1"/>
    <xf numFmtId="0" fontId="22" fillId="5" borderId="37" xfId="0" applyFont="1" applyFill="1" applyBorder="1" applyAlignment="1">
      <alignment horizontal="left" indent="2"/>
    </xf>
    <xf numFmtId="0" fontId="22" fillId="5" borderId="37" xfId="0" applyFont="1" applyFill="1" applyBorder="1" applyAlignment="1">
      <alignment horizontal="left" indent="3"/>
    </xf>
    <xf numFmtId="0" fontId="22" fillId="5" borderId="37" xfId="0" applyFont="1" applyFill="1" applyBorder="1" applyAlignment="1">
      <alignment horizontal="left" indent="4"/>
    </xf>
    <xf numFmtId="0" fontId="22" fillId="5" borderId="37" xfId="0" applyFont="1" applyFill="1" applyBorder="1" applyAlignment="1">
      <alignment horizontal="left" indent="5"/>
    </xf>
    <xf numFmtId="0" fontId="23" fillId="5" borderId="37" xfId="0" applyFont="1" applyFill="1" applyBorder="1" applyAlignment="1">
      <alignment horizontal="left" indent="6"/>
    </xf>
    <xf numFmtId="166" fontId="23" fillId="5" borderId="0" xfId="0" applyNumberFormat="1" applyFont="1" applyFill="1"/>
    <xf numFmtId="166" fontId="23" fillId="5" borderId="37" xfId="0" applyNumberFormat="1" applyFont="1" applyFill="1" applyBorder="1"/>
    <xf numFmtId="0" fontId="23" fillId="5" borderId="38" xfId="0" applyFont="1" applyFill="1" applyBorder="1" applyAlignment="1">
      <alignment horizontal="left" indent="6"/>
    </xf>
    <xf numFmtId="166" fontId="23" fillId="5" borderId="31" xfId="0" applyNumberFormat="1" applyFont="1" applyFill="1" applyBorder="1"/>
    <xf numFmtId="166" fontId="23" fillId="5" borderId="38" xfId="0" applyNumberFormat="1" applyFont="1" applyFill="1" applyBorder="1"/>
    <xf numFmtId="0" fontId="24" fillId="5" borderId="37" xfId="0" applyFont="1" applyFill="1" applyBorder="1"/>
    <xf numFmtId="166" fontId="23" fillId="5" borderId="0" xfId="0" applyNumberFormat="1" applyFont="1" applyFill="1" applyBorder="1" applyAlignment="1">
      <alignment horizontal="center" vertical="center" wrapText="1"/>
    </xf>
    <xf numFmtId="166" fontId="23" fillId="5" borderId="37" xfId="0" applyNumberFormat="1" applyFont="1" applyFill="1" applyBorder="1" applyAlignment="1">
      <alignment horizontal="center" vertical="center" wrapText="1"/>
    </xf>
    <xf numFmtId="0" fontId="22" fillId="5" borderId="37" xfId="0" applyFont="1" applyFill="1" applyBorder="1" applyAlignment="1">
      <alignment horizontal="left" vertical="center" wrapText="1"/>
    </xf>
    <xf numFmtId="166" fontId="22" fillId="5" borderId="0" xfId="0" applyNumberFormat="1" applyFont="1" applyFill="1" applyBorder="1" applyAlignment="1">
      <alignment horizontal="right" vertical="center" wrapText="1"/>
    </xf>
    <xf numFmtId="166" fontId="22" fillId="5" borderId="37" xfId="0" applyNumberFormat="1" applyFont="1" applyFill="1" applyBorder="1" applyAlignment="1">
      <alignment horizontal="right" vertical="center" wrapText="1"/>
    </xf>
    <xf numFmtId="0" fontId="24" fillId="5" borderId="38" xfId="0" applyFont="1" applyFill="1" applyBorder="1"/>
    <xf numFmtId="4" fontId="23" fillId="5" borderId="31" xfId="0" applyNumberFormat="1" applyFont="1" applyFill="1" applyBorder="1" applyAlignment="1">
      <alignment horizontal="center" vertical="center" wrapText="1"/>
    </xf>
    <xf numFmtId="4" fontId="23" fillId="5" borderId="38" xfId="0" applyNumberFormat="1" applyFont="1" applyFill="1" applyBorder="1" applyAlignment="1">
      <alignment horizontal="center" vertical="center" wrapText="1"/>
    </xf>
    <xf numFmtId="0" fontId="25" fillId="5" borderId="0" xfId="23" applyFont="1" applyFill="1" applyAlignment="1">
      <alignment/>
      <protection/>
    </xf>
    <xf numFmtId="0" fontId="21" fillId="2" borderId="40" xfId="0" applyFont="1" applyFill="1" applyBorder="1" applyAlignment="1">
      <alignment horizontal="center" vertical="center"/>
    </xf>
    <xf numFmtId="0" fontId="21" fillId="2" borderId="41" xfId="0" applyFont="1" applyFill="1" applyBorder="1" applyAlignment="1">
      <alignment horizontal="center" vertical="center"/>
    </xf>
    <xf numFmtId="0" fontId="21" fillId="2" borderId="42" xfId="0" applyFont="1" applyFill="1" applyBorder="1" applyAlignment="1">
      <alignment horizontal="center" vertical="center"/>
    </xf>
    <xf numFmtId="0" fontId="21" fillId="2" borderId="43" xfId="0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horizontal="center"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1" fillId="2" borderId="47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 wrapText="1"/>
    </xf>
    <xf numFmtId="0" fontId="21" fillId="2" borderId="38" xfId="0" applyFont="1" applyFill="1" applyBorder="1" applyAlignment="1">
      <alignment horizontal="center" vertical="center" wrapText="1"/>
    </xf>
    <xf numFmtId="0" fontId="24" fillId="5" borderId="25" xfId="0" applyFont="1" applyFill="1" applyBorder="1"/>
    <xf numFmtId="0" fontId="23" fillId="5" borderId="36" xfId="0" applyFont="1" applyFill="1" applyBorder="1" applyAlignment="1">
      <alignment horizontal="center" vertical="center" wrapText="1"/>
    </xf>
    <xf numFmtId="0" fontId="23" fillId="5" borderId="26" xfId="0" applyFont="1" applyFill="1" applyBorder="1" applyAlignment="1">
      <alignment horizontal="center" vertical="center" wrapText="1"/>
    </xf>
    <xf numFmtId="0" fontId="23" fillId="5" borderId="27" xfId="0" applyFont="1" applyFill="1" applyBorder="1" applyAlignment="1">
      <alignment horizontal="center" vertical="center" wrapText="1"/>
    </xf>
    <xf numFmtId="0" fontId="22" fillId="5" borderId="28" xfId="0" applyFont="1" applyFill="1" applyBorder="1" applyAlignment="1">
      <alignment vertical="center"/>
    </xf>
    <xf numFmtId="166" fontId="22" fillId="5" borderId="29" xfId="0" applyNumberFormat="1" applyFont="1" applyFill="1" applyBorder="1" applyAlignment="1">
      <alignment horizontal="right" vertical="center" wrapText="1"/>
    </xf>
    <xf numFmtId="167" fontId="2" fillId="5" borderId="0" xfId="0" applyNumberFormat="1" applyFont="1" applyFill="1"/>
    <xf numFmtId="0" fontId="22" fillId="5" borderId="28" xfId="0" applyFont="1" applyFill="1" applyBorder="1" applyAlignment="1">
      <alignment horizontal="left" vertical="center" indent="2"/>
    </xf>
    <xf numFmtId="0" fontId="23" fillId="5" borderId="28" xfId="0" applyFont="1" applyFill="1" applyBorder="1" applyAlignment="1">
      <alignment horizontal="left" vertical="center" indent="4"/>
    </xf>
    <xf numFmtId="0" fontId="24" fillId="5" borderId="28" xfId="0" applyFont="1" applyFill="1" applyBorder="1"/>
    <xf numFmtId="0" fontId="23" fillId="5" borderId="28" xfId="0" applyFont="1" applyFill="1" applyBorder="1" applyAlignment="1">
      <alignment horizontal="left" vertical="center" wrapText="1" indent="4"/>
    </xf>
    <xf numFmtId="0" fontId="23" fillId="5" borderId="30" xfId="0" applyFont="1" applyFill="1" applyBorder="1" applyAlignment="1">
      <alignment horizontal="left" vertical="center" indent="4"/>
    </xf>
    <xf numFmtId="0" fontId="23" fillId="5" borderId="28" xfId="0" applyFont="1" applyFill="1" applyBorder="1" applyAlignment="1">
      <alignment horizontal="left" vertical="center" indent="2"/>
    </xf>
    <xf numFmtId="0" fontId="23" fillId="5" borderId="28" xfId="0" applyFont="1" applyFill="1" applyBorder="1" applyAlignment="1">
      <alignment horizontal="left" vertical="center" wrapText="1" indent="2"/>
    </xf>
    <xf numFmtId="0" fontId="24" fillId="5" borderId="30" xfId="0" applyFont="1" applyFill="1" applyBorder="1"/>
    <xf numFmtId="4" fontId="23" fillId="5" borderId="38" xfId="0" applyNumberFormat="1" applyFont="1" applyFill="1" applyBorder="1" applyAlignment="1">
      <alignment horizontal="center" vertical="center"/>
    </xf>
    <xf numFmtId="4" fontId="23" fillId="5" borderId="31" xfId="0" applyNumberFormat="1" applyFont="1" applyFill="1" applyBorder="1" applyAlignment="1">
      <alignment horizontal="center" vertical="center"/>
    </xf>
    <xf numFmtId="4" fontId="23" fillId="5" borderId="32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11" xfId="21"/>
    <cellStyle name="Millares 2" xfId="22"/>
    <cellStyle name="Normal 6 4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0</xdr:col>
      <xdr:colOff>1447800</xdr:colOff>
      <xdr:row>1</xdr:row>
      <xdr:rowOff>161925</xdr:rowOff>
    </xdr:to>
    <xdr:grpSp>
      <xdr:nvGrpSpPr>
        <xdr:cNvPr id="2" name="Group 451972"/>
        <xdr:cNvGrpSpPr>
          <a:grpSpLocks/>
        </xdr:cNvGrpSpPr>
      </xdr:nvGrpSpPr>
      <xdr:grpSpPr bwMode="auto">
        <a:xfrm>
          <a:off x="104775" y="0"/>
          <a:ext cx="1343025" cy="600075"/>
          <a:chOff x="0" y="0"/>
          <a:chExt cx="7534997" cy="3486912"/>
        </a:xfrm>
      </xdr:grpSpPr>
      <xdr:pic>
        <xdr:nvPicPr>
          <xdr:cNvPr id="3" name="Picture 451370"/>
          <xdr:cNvPicPr preferRelativeResize="1">
            <a:picLocks noChangeAspect="1"/>
          </xdr:cNvPicPr>
        </xdr:nvPicPr>
        <xdr:blipFill>
          <a:blip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 bwMode="auto">
          <a:xfrm>
            <a:off x="0" y="0"/>
            <a:ext cx="2066473" cy="3486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Shape 8647"/>
          <xdr:cNvSpPr>
            <a:spLocks/>
          </xdr:cNvSpPr>
        </xdr:nvSpPr>
        <xdr:spPr bwMode="auto">
          <a:xfrm>
            <a:off x="2667389" y="1287542"/>
            <a:ext cx="216631" cy="246699"/>
          </a:xfrm>
          <a:custGeom>
            <a:avLst/>
            <a:gdLst>
              <a:gd name="T0" fmla="*/ 119710 w 217208"/>
              <a:gd name="T1" fmla="*/ 0 h 246964"/>
              <a:gd name="T2" fmla="*/ 208724 w 217208"/>
              <a:gd name="T3" fmla="*/ 31712 h 246964"/>
              <a:gd name="T4" fmla="*/ 191288 w 217208"/>
              <a:gd name="T5" fmla="*/ 52210 h 246964"/>
              <a:gd name="T6" fmla="*/ 118644 w 217208"/>
              <a:gd name="T7" fmla="*/ 24917 h 246964"/>
              <a:gd name="T8" fmla="*/ 27940 w 217208"/>
              <a:gd name="T9" fmla="*/ 123165 h 246964"/>
              <a:gd name="T10" fmla="*/ 122415 w 217208"/>
              <a:gd name="T11" fmla="*/ 222682 h 246964"/>
              <a:gd name="T12" fmla="*/ 191288 w 217208"/>
              <a:gd name="T13" fmla="*/ 198844 h 246964"/>
              <a:gd name="T14" fmla="*/ 191288 w 217208"/>
              <a:gd name="T15" fmla="*/ 139522 h 246964"/>
              <a:gd name="T16" fmla="*/ 118644 w 217208"/>
              <a:gd name="T17" fmla="*/ 139522 h 246964"/>
              <a:gd name="T18" fmla="*/ 118644 w 217208"/>
              <a:gd name="T19" fmla="*/ 115240 h 246964"/>
              <a:gd name="T20" fmla="*/ 217208 w 217208"/>
              <a:gd name="T21" fmla="*/ 115240 h 246964"/>
              <a:gd name="T22" fmla="*/ 217208 w 217208"/>
              <a:gd name="T23" fmla="*/ 210477 h 246964"/>
              <a:gd name="T24" fmla="*/ 121412 w 217208"/>
              <a:gd name="T25" fmla="*/ 246964 h 246964"/>
              <a:gd name="T26" fmla="*/ 0 w 217208"/>
              <a:gd name="T27" fmla="*/ 123787 h 246964"/>
              <a:gd name="T28" fmla="*/ 119710 w 217208"/>
              <a:gd name="T29" fmla="*/ 0 h 246964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217208"/>
              <a:gd name="T46" fmla="*/ 0 h 246964"/>
              <a:gd name="T47" fmla="*/ 217208 w 217208"/>
              <a:gd name="T48" fmla="*/ 246964 h 246964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h="246964" w="217208">
                <a:moveTo>
                  <a:pt x="119710" y="0"/>
                </a:moveTo>
                <a:cubicBezTo>
                  <a:pt x="159969" y="0"/>
                  <a:pt x="184823" y="11570"/>
                  <a:pt x="208724" y="31712"/>
                </a:cubicBezTo>
                <a:lnTo>
                  <a:pt x="191288" y="52210"/>
                </a:lnTo>
                <a:cubicBezTo>
                  <a:pt x="172923" y="36170"/>
                  <a:pt x="152413" y="24917"/>
                  <a:pt x="118644" y="24917"/>
                </a:cubicBezTo>
                <a:cubicBezTo>
                  <a:pt x="65799" y="24917"/>
                  <a:pt x="27940" y="69571"/>
                  <a:pt x="27940" y="123165"/>
                </a:cubicBezTo>
                <a:cubicBezTo>
                  <a:pt x="27940" y="180417"/>
                  <a:pt x="64414" y="222682"/>
                  <a:pt x="122415" y="222682"/>
                </a:cubicBezTo>
                <a:cubicBezTo>
                  <a:pt x="149708" y="222682"/>
                  <a:pt x="174942" y="212116"/>
                  <a:pt x="191288" y="198844"/>
                </a:cubicBezTo>
                <a:lnTo>
                  <a:pt x="191288" y="139522"/>
                </a:lnTo>
                <a:lnTo>
                  <a:pt x="118644" y="139522"/>
                </a:lnTo>
                <a:lnTo>
                  <a:pt x="118644" y="115240"/>
                </a:lnTo>
                <a:lnTo>
                  <a:pt x="217208" y="115240"/>
                </a:lnTo>
                <a:lnTo>
                  <a:pt x="217208" y="210477"/>
                </a:lnTo>
                <a:cubicBezTo>
                  <a:pt x="195072" y="230239"/>
                  <a:pt x="161671" y="246964"/>
                  <a:pt x="121412" y="246964"/>
                </a:cubicBezTo>
                <a:cubicBezTo>
                  <a:pt x="46368" y="246964"/>
                  <a:pt x="0" y="192367"/>
                  <a:pt x="0" y="123787"/>
                </a:cubicBezTo>
                <a:cubicBezTo>
                  <a:pt x="0" y="58001"/>
                  <a:pt x="48070" y="0"/>
                  <a:pt x="119710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" name="Shape 8648"/>
          <xdr:cNvSpPr>
            <a:spLocks/>
          </xdr:cNvSpPr>
        </xdr:nvSpPr>
        <xdr:spPr bwMode="auto">
          <a:xfrm>
            <a:off x="2934881" y="1287542"/>
            <a:ext cx="122444" cy="246699"/>
          </a:xfrm>
          <a:custGeom>
            <a:avLst/>
            <a:gdLst>
              <a:gd name="T0" fmla="*/ 121723 w 121723"/>
              <a:gd name="T1" fmla="*/ 0 h 246914"/>
              <a:gd name="T2" fmla="*/ 121723 w 121723"/>
              <a:gd name="T3" fmla="*/ 24934 h 246914"/>
              <a:gd name="T4" fmla="*/ 121399 w 121723"/>
              <a:gd name="T5" fmla="*/ 24867 h 246914"/>
              <a:gd name="T6" fmla="*/ 27927 w 121723"/>
              <a:gd name="T7" fmla="*/ 123127 h 246914"/>
              <a:gd name="T8" fmla="*/ 84350 w 121723"/>
              <a:gd name="T9" fmla="*/ 214228 h 246914"/>
              <a:gd name="T10" fmla="*/ 121723 w 121723"/>
              <a:gd name="T11" fmla="*/ 221932 h 246914"/>
              <a:gd name="T12" fmla="*/ 121723 w 121723"/>
              <a:gd name="T13" fmla="*/ 246882 h 246914"/>
              <a:gd name="T14" fmla="*/ 121399 w 121723"/>
              <a:gd name="T15" fmla="*/ 246914 h 246914"/>
              <a:gd name="T16" fmla="*/ 0 w 121723"/>
              <a:gd name="T17" fmla="*/ 123750 h 246914"/>
              <a:gd name="T18" fmla="*/ 95991 w 121723"/>
              <a:gd name="T19" fmla="*/ 2568 h 246914"/>
              <a:gd name="T20" fmla="*/ 121723 w 121723"/>
              <a:gd name="T21" fmla="*/ 0 h 24691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23"/>
              <a:gd name="T34" fmla="*/ 0 h 246914"/>
              <a:gd name="T35" fmla="*/ 121723 w 121723"/>
              <a:gd name="T36" fmla="*/ 246914 h 24691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14" w="121723">
                <a:moveTo>
                  <a:pt x="121723" y="0"/>
                </a:moveTo>
                <a:lnTo>
                  <a:pt x="121723" y="24934"/>
                </a:lnTo>
                <a:lnTo>
                  <a:pt x="121399" y="24867"/>
                </a:lnTo>
                <a:cubicBezTo>
                  <a:pt x="66802" y="24867"/>
                  <a:pt x="27927" y="68530"/>
                  <a:pt x="27927" y="123127"/>
                </a:cubicBezTo>
                <a:cubicBezTo>
                  <a:pt x="27927" y="164028"/>
                  <a:pt x="50187" y="199199"/>
                  <a:pt x="84350" y="214228"/>
                </a:cubicBezTo>
                <a:lnTo>
                  <a:pt x="121723" y="221932"/>
                </a:lnTo>
                <a:lnTo>
                  <a:pt x="121723" y="246882"/>
                </a:lnTo>
                <a:lnTo>
                  <a:pt x="121399" y="246914"/>
                </a:lnTo>
                <a:cubicBezTo>
                  <a:pt x="48755" y="246914"/>
                  <a:pt x="0" y="189929"/>
                  <a:pt x="0" y="123750"/>
                </a:cubicBezTo>
                <a:cubicBezTo>
                  <a:pt x="0" y="65853"/>
                  <a:pt x="37854" y="14501"/>
                  <a:pt x="95991" y="2568"/>
                </a:cubicBezTo>
                <a:lnTo>
                  <a:pt x="121723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6" name="Shape 8649"/>
          <xdr:cNvSpPr>
            <a:spLocks/>
          </xdr:cNvSpPr>
        </xdr:nvSpPr>
        <xdr:spPr bwMode="auto">
          <a:xfrm>
            <a:off x="3057325" y="1287542"/>
            <a:ext cx="122444" cy="246699"/>
          </a:xfrm>
          <a:custGeom>
            <a:avLst/>
            <a:gdLst>
              <a:gd name="T0" fmla="*/ 374 w 121786"/>
              <a:gd name="T1" fmla="*/ 0 h 246919"/>
              <a:gd name="T2" fmla="*/ 121786 w 121786"/>
              <a:gd name="T3" fmla="*/ 123165 h 246919"/>
              <a:gd name="T4" fmla="*/ 25783 w 121786"/>
              <a:gd name="T5" fmla="*/ 244347 h 246919"/>
              <a:gd name="T6" fmla="*/ 0 w 121786"/>
              <a:gd name="T7" fmla="*/ 246919 h 246919"/>
              <a:gd name="T8" fmla="*/ 0 w 121786"/>
              <a:gd name="T9" fmla="*/ 221970 h 246919"/>
              <a:gd name="T10" fmla="*/ 374 w 121786"/>
              <a:gd name="T11" fmla="*/ 222047 h 246919"/>
              <a:gd name="T12" fmla="*/ 93796 w 121786"/>
              <a:gd name="T13" fmla="*/ 123787 h 246919"/>
              <a:gd name="T14" fmla="*/ 37394 w 121786"/>
              <a:gd name="T15" fmla="*/ 32686 h 246919"/>
              <a:gd name="T16" fmla="*/ 0 w 121786"/>
              <a:gd name="T17" fmla="*/ 24972 h 246919"/>
              <a:gd name="T18" fmla="*/ 0 w 121786"/>
              <a:gd name="T19" fmla="*/ 37 h 246919"/>
              <a:gd name="T20" fmla="*/ 374 w 121786"/>
              <a:gd name="T21" fmla="*/ 0 h 2469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86"/>
              <a:gd name="T34" fmla="*/ 0 h 246919"/>
              <a:gd name="T35" fmla="*/ 121786 w 121786"/>
              <a:gd name="T36" fmla="*/ 246919 h 24691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19" w="121786">
                <a:moveTo>
                  <a:pt x="374" y="0"/>
                </a:moveTo>
                <a:cubicBezTo>
                  <a:pt x="73018" y="0"/>
                  <a:pt x="121786" y="56985"/>
                  <a:pt x="121786" y="123165"/>
                </a:cubicBezTo>
                <a:cubicBezTo>
                  <a:pt x="121786" y="181061"/>
                  <a:pt x="83924" y="232413"/>
                  <a:pt x="25783" y="244347"/>
                </a:cubicBezTo>
                <a:lnTo>
                  <a:pt x="0" y="246919"/>
                </a:lnTo>
                <a:lnTo>
                  <a:pt x="0" y="221970"/>
                </a:lnTo>
                <a:lnTo>
                  <a:pt x="374" y="222047"/>
                </a:lnTo>
                <a:cubicBezTo>
                  <a:pt x="54921" y="222047"/>
                  <a:pt x="93796" y="178397"/>
                  <a:pt x="93796" y="123787"/>
                </a:cubicBezTo>
                <a:cubicBezTo>
                  <a:pt x="93796" y="82887"/>
                  <a:pt x="71536" y="47716"/>
                  <a:pt x="37394" y="32686"/>
                </a:cubicBezTo>
                <a:lnTo>
                  <a:pt x="0" y="24972"/>
                </a:lnTo>
                <a:lnTo>
                  <a:pt x="0" y="37"/>
                </a:lnTo>
                <a:lnTo>
                  <a:pt x="374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7" name="Shape 8650"/>
          <xdr:cNvSpPr>
            <a:spLocks/>
          </xdr:cNvSpPr>
        </xdr:nvSpPr>
        <xdr:spPr bwMode="auto">
          <a:xfrm>
            <a:off x="3236281" y="1291029"/>
            <a:ext cx="96071" cy="238853"/>
          </a:xfrm>
          <a:custGeom>
            <a:avLst/>
            <a:gdLst>
              <a:gd name="T0" fmla="*/ 0 w 95993"/>
              <a:gd name="T1" fmla="*/ 0 h 238722"/>
              <a:gd name="T2" fmla="*/ 95993 w 95993"/>
              <a:gd name="T3" fmla="*/ 0 h 238722"/>
              <a:gd name="T4" fmla="*/ 95993 w 95993"/>
              <a:gd name="T5" fmla="*/ 24219 h 238722"/>
              <a:gd name="T6" fmla="*/ 26607 w 95993"/>
              <a:gd name="T7" fmla="*/ 24219 h 238722"/>
              <a:gd name="T8" fmla="*/ 26607 w 95993"/>
              <a:gd name="T9" fmla="*/ 106451 h 238722"/>
              <a:gd name="T10" fmla="*/ 95993 w 95993"/>
              <a:gd name="T11" fmla="*/ 106451 h 238722"/>
              <a:gd name="T12" fmla="*/ 95993 w 95993"/>
              <a:gd name="T13" fmla="*/ 130277 h 238722"/>
              <a:gd name="T14" fmla="*/ 26607 w 95993"/>
              <a:gd name="T15" fmla="*/ 130277 h 238722"/>
              <a:gd name="T16" fmla="*/ 26607 w 95993"/>
              <a:gd name="T17" fmla="*/ 214579 h 238722"/>
              <a:gd name="T18" fmla="*/ 95993 w 95993"/>
              <a:gd name="T19" fmla="*/ 214579 h 238722"/>
              <a:gd name="T20" fmla="*/ 95993 w 95993"/>
              <a:gd name="T21" fmla="*/ 238722 h 238722"/>
              <a:gd name="T22" fmla="*/ 0 w 95993"/>
              <a:gd name="T23" fmla="*/ 238722 h 238722"/>
              <a:gd name="T24" fmla="*/ 0 w 95993"/>
              <a:gd name="T25" fmla="*/ 0 h 2387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95993"/>
              <a:gd name="T40" fmla="*/ 0 h 238722"/>
              <a:gd name="T41" fmla="*/ 95993 w 95993"/>
              <a:gd name="T42" fmla="*/ 238722 h 2387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22" w="95993">
                <a:moveTo>
                  <a:pt x="0" y="0"/>
                </a:moveTo>
                <a:lnTo>
                  <a:pt x="95993" y="0"/>
                </a:lnTo>
                <a:lnTo>
                  <a:pt x="95993" y="24219"/>
                </a:lnTo>
                <a:lnTo>
                  <a:pt x="26607" y="24219"/>
                </a:lnTo>
                <a:lnTo>
                  <a:pt x="26607" y="106451"/>
                </a:lnTo>
                <a:lnTo>
                  <a:pt x="95993" y="106451"/>
                </a:lnTo>
                <a:lnTo>
                  <a:pt x="95993" y="130277"/>
                </a:lnTo>
                <a:lnTo>
                  <a:pt x="26607" y="130277"/>
                </a:lnTo>
                <a:lnTo>
                  <a:pt x="26607" y="214579"/>
                </a:lnTo>
                <a:lnTo>
                  <a:pt x="95993" y="214579"/>
                </a:lnTo>
                <a:lnTo>
                  <a:pt x="95993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8" name="Shape 8651"/>
          <xdr:cNvSpPr>
            <a:spLocks/>
          </xdr:cNvSpPr>
        </xdr:nvSpPr>
        <xdr:spPr bwMode="auto">
          <a:xfrm>
            <a:off x="3332352" y="1291029"/>
            <a:ext cx="96071" cy="238853"/>
          </a:xfrm>
          <a:custGeom>
            <a:avLst/>
            <a:gdLst>
              <a:gd name="T0" fmla="*/ 0 w 96691"/>
              <a:gd name="T1" fmla="*/ 0 h 238722"/>
              <a:gd name="T2" fmla="*/ 5594 w 96691"/>
              <a:gd name="T3" fmla="*/ 0 h 238722"/>
              <a:gd name="T4" fmla="*/ 83407 w 96691"/>
              <a:gd name="T5" fmla="*/ 59703 h 238722"/>
              <a:gd name="T6" fmla="*/ 45548 w 96691"/>
              <a:gd name="T7" fmla="*/ 115303 h 238722"/>
              <a:gd name="T8" fmla="*/ 96691 w 96691"/>
              <a:gd name="T9" fmla="*/ 173304 h 238722"/>
              <a:gd name="T10" fmla="*/ 10065 w 96691"/>
              <a:gd name="T11" fmla="*/ 238722 h 238722"/>
              <a:gd name="T12" fmla="*/ 0 w 96691"/>
              <a:gd name="T13" fmla="*/ 238722 h 238722"/>
              <a:gd name="T14" fmla="*/ 0 w 96691"/>
              <a:gd name="T15" fmla="*/ 214579 h 238722"/>
              <a:gd name="T16" fmla="*/ 10763 w 96691"/>
              <a:gd name="T17" fmla="*/ 214579 h 238722"/>
              <a:gd name="T18" fmla="*/ 69386 w 96691"/>
              <a:gd name="T19" fmla="*/ 171552 h 238722"/>
              <a:gd name="T20" fmla="*/ 5975 w 96691"/>
              <a:gd name="T21" fmla="*/ 130277 h 238722"/>
              <a:gd name="T22" fmla="*/ 0 w 96691"/>
              <a:gd name="T23" fmla="*/ 130277 h 238722"/>
              <a:gd name="T24" fmla="*/ 0 w 96691"/>
              <a:gd name="T25" fmla="*/ 106451 h 238722"/>
              <a:gd name="T26" fmla="*/ 1200 w 96691"/>
              <a:gd name="T27" fmla="*/ 106451 h 238722"/>
              <a:gd name="T28" fmla="*/ 56115 w 96691"/>
              <a:gd name="T29" fmla="*/ 63474 h 238722"/>
              <a:gd name="T30" fmla="*/ 3270 w 96691"/>
              <a:gd name="T31" fmla="*/ 24219 h 238722"/>
              <a:gd name="T32" fmla="*/ 0 w 96691"/>
              <a:gd name="T33" fmla="*/ 24219 h 238722"/>
              <a:gd name="T34" fmla="*/ 0 w 96691"/>
              <a:gd name="T35" fmla="*/ 0 h 238722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96691"/>
              <a:gd name="T55" fmla="*/ 0 h 238722"/>
              <a:gd name="T56" fmla="*/ 96691 w 96691"/>
              <a:gd name="T57" fmla="*/ 238722 h 238722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h="238722" w="96691">
                <a:moveTo>
                  <a:pt x="0" y="0"/>
                </a:moveTo>
                <a:lnTo>
                  <a:pt x="5594" y="0"/>
                </a:lnTo>
                <a:cubicBezTo>
                  <a:pt x="52712" y="0"/>
                  <a:pt x="83407" y="23216"/>
                  <a:pt x="83407" y="59703"/>
                </a:cubicBezTo>
                <a:cubicBezTo>
                  <a:pt x="83407" y="91097"/>
                  <a:pt x="64294" y="107137"/>
                  <a:pt x="45548" y="115303"/>
                </a:cubicBezTo>
                <a:cubicBezTo>
                  <a:pt x="73857" y="123863"/>
                  <a:pt x="96691" y="140221"/>
                  <a:pt x="96691" y="173304"/>
                </a:cubicBezTo>
                <a:cubicBezTo>
                  <a:pt x="96691" y="214579"/>
                  <a:pt x="62274" y="238722"/>
                  <a:pt x="10065" y="238722"/>
                </a:cubicBezTo>
                <a:lnTo>
                  <a:pt x="0" y="238722"/>
                </a:lnTo>
                <a:lnTo>
                  <a:pt x="0" y="214579"/>
                </a:lnTo>
                <a:lnTo>
                  <a:pt x="10763" y="214579"/>
                </a:lnTo>
                <a:cubicBezTo>
                  <a:pt x="46933" y="214579"/>
                  <a:pt x="69386" y="198475"/>
                  <a:pt x="69386" y="171552"/>
                </a:cubicBezTo>
                <a:cubicBezTo>
                  <a:pt x="69386" y="145313"/>
                  <a:pt x="47555" y="130277"/>
                  <a:pt x="5975" y="130277"/>
                </a:cubicBezTo>
                <a:lnTo>
                  <a:pt x="0" y="130277"/>
                </a:lnTo>
                <a:lnTo>
                  <a:pt x="0" y="106451"/>
                </a:lnTo>
                <a:lnTo>
                  <a:pt x="1200" y="106451"/>
                </a:lnTo>
                <a:cubicBezTo>
                  <a:pt x="33598" y="106451"/>
                  <a:pt x="56115" y="91783"/>
                  <a:pt x="56115" y="63474"/>
                </a:cubicBezTo>
                <a:cubicBezTo>
                  <a:pt x="56115" y="39573"/>
                  <a:pt x="37357" y="24219"/>
                  <a:pt x="3270" y="24219"/>
                </a:cubicBezTo>
                <a:lnTo>
                  <a:pt x="0" y="2421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9" name="Shape 452302"/>
          <xdr:cNvSpPr>
            <a:spLocks/>
          </xdr:cNvSpPr>
        </xdr:nvSpPr>
        <xdr:spPr bwMode="auto">
          <a:xfrm>
            <a:off x="3483052" y="1291029"/>
            <a:ext cx="26372" cy="238853"/>
          </a:xfrm>
          <a:custGeom>
            <a:avLst/>
            <a:gdLst>
              <a:gd name="T0" fmla="*/ 0 w 26924"/>
              <a:gd name="T1" fmla="*/ 0 h 238722"/>
              <a:gd name="T2" fmla="*/ 26924 w 26924"/>
              <a:gd name="T3" fmla="*/ 0 h 238722"/>
              <a:gd name="T4" fmla="*/ 26924 w 26924"/>
              <a:gd name="T5" fmla="*/ 238722 h 238722"/>
              <a:gd name="T6" fmla="*/ 0 w 26924"/>
              <a:gd name="T7" fmla="*/ 238722 h 238722"/>
              <a:gd name="T8" fmla="*/ 0 w 26924"/>
              <a:gd name="T9" fmla="*/ 0 h 23872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26924"/>
              <a:gd name="T16" fmla="*/ 0 h 238722"/>
              <a:gd name="T17" fmla="*/ 26924 w 26924"/>
              <a:gd name="T18" fmla="*/ 238722 h 23872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h="238722" w="26924">
                <a:moveTo>
                  <a:pt x="0" y="0"/>
                </a:moveTo>
                <a:lnTo>
                  <a:pt x="26924" y="0"/>
                </a:lnTo>
                <a:lnTo>
                  <a:pt x="26924" y="238722"/>
                </a:lnTo>
                <a:lnTo>
                  <a:pt x="0" y="238722"/>
                </a:lnTo>
                <a:lnTo>
                  <a:pt x="0" y="0"/>
                </a:lnTo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0" name="Shape 8653"/>
          <xdr:cNvSpPr>
            <a:spLocks/>
          </xdr:cNvSpPr>
        </xdr:nvSpPr>
        <xdr:spPr bwMode="auto">
          <a:xfrm>
            <a:off x="3581007" y="1291029"/>
            <a:ext cx="173305" cy="238853"/>
          </a:xfrm>
          <a:custGeom>
            <a:avLst/>
            <a:gdLst>
              <a:gd name="T0" fmla="*/ 0 w 174244"/>
              <a:gd name="T1" fmla="*/ 0 h 238722"/>
              <a:gd name="T2" fmla="*/ 172542 w 174244"/>
              <a:gd name="T3" fmla="*/ 0 h 238722"/>
              <a:gd name="T4" fmla="*/ 172542 w 174244"/>
              <a:gd name="T5" fmla="*/ 24600 h 238722"/>
              <a:gd name="T6" fmla="*/ 26924 w 174244"/>
              <a:gd name="T7" fmla="*/ 24600 h 238722"/>
              <a:gd name="T8" fmla="*/ 26924 w 174244"/>
              <a:gd name="T9" fmla="*/ 106121 h 238722"/>
              <a:gd name="T10" fmla="*/ 157200 w 174244"/>
              <a:gd name="T11" fmla="*/ 106121 h 238722"/>
              <a:gd name="T12" fmla="*/ 157200 w 174244"/>
              <a:gd name="T13" fmla="*/ 130658 h 238722"/>
              <a:gd name="T14" fmla="*/ 26924 w 174244"/>
              <a:gd name="T15" fmla="*/ 130658 h 238722"/>
              <a:gd name="T16" fmla="*/ 26924 w 174244"/>
              <a:gd name="T17" fmla="*/ 214198 h 238722"/>
              <a:gd name="T18" fmla="*/ 174244 w 174244"/>
              <a:gd name="T19" fmla="*/ 214198 h 238722"/>
              <a:gd name="T20" fmla="*/ 174244 w 174244"/>
              <a:gd name="T21" fmla="*/ 238722 h 238722"/>
              <a:gd name="T22" fmla="*/ 0 w 174244"/>
              <a:gd name="T23" fmla="*/ 238722 h 238722"/>
              <a:gd name="T24" fmla="*/ 0 w 174244"/>
              <a:gd name="T25" fmla="*/ 0 h 2387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4244"/>
              <a:gd name="T40" fmla="*/ 0 h 238722"/>
              <a:gd name="T41" fmla="*/ 174244 w 174244"/>
              <a:gd name="T42" fmla="*/ 238722 h 2387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22" w="174244">
                <a:moveTo>
                  <a:pt x="0" y="0"/>
                </a:moveTo>
                <a:lnTo>
                  <a:pt x="172542" y="0"/>
                </a:lnTo>
                <a:lnTo>
                  <a:pt x="172542" y="24600"/>
                </a:lnTo>
                <a:lnTo>
                  <a:pt x="26924" y="24600"/>
                </a:lnTo>
                <a:lnTo>
                  <a:pt x="26924" y="106121"/>
                </a:lnTo>
                <a:lnTo>
                  <a:pt x="157200" y="106121"/>
                </a:lnTo>
                <a:lnTo>
                  <a:pt x="157200" y="130658"/>
                </a:lnTo>
                <a:lnTo>
                  <a:pt x="26924" y="130658"/>
                </a:lnTo>
                <a:lnTo>
                  <a:pt x="26924" y="214198"/>
                </a:lnTo>
                <a:lnTo>
                  <a:pt x="174244" y="214198"/>
                </a:lnTo>
                <a:lnTo>
                  <a:pt x="174244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1" name="Shape 8654"/>
          <xdr:cNvSpPr>
            <a:spLocks/>
          </xdr:cNvSpPr>
        </xdr:nvSpPr>
        <xdr:spPr bwMode="auto">
          <a:xfrm>
            <a:off x="3808941" y="1291029"/>
            <a:ext cx="94187" cy="238853"/>
          </a:xfrm>
          <a:custGeom>
            <a:avLst/>
            <a:gdLst>
              <a:gd name="T0" fmla="*/ 0 w 94292"/>
              <a:gd name="T1" fmla="*/ 0 h 238709"/>
              <a:gd name="T2" fmla="*/ 94292 w 94292"/>
              <a:gd name="T3" fmla="*/ 0 h 238709"/>
              <a:gd name="T4" fmla="*/ 94292 w 94292"/>
              <a:gd name="T5" fmla="*/ 24905 h 238709"/>
              <a:gd name="T6" fmla="*/ 26912 w 94292"/>
              <a:gd name="T7" fmla="*/ 24905 h 238709"/>
              <a:gd name="T8" fmla="*/ 26912 w 94292"/>
              <a:gd name="T9" fmla="*/ 121780 h 238709"/>
              <a:gd name="T10" fmla="*/ 94292 w 94292"/>
              <a:gd name="T11" fmla="*/ 121780 h 238709"/>
              <a:gd name="T12" fmla="*/ 94292 w 94292"/>
              <a:gd name="T13" fmla="*/ 145999 h 238709"/>
              <a:gd name="T14" fmla="*/ 26912 w 94292"/>
              <a:gd name="T15" fmla="*/ 145999 h 238709"/>
              <a:gd name="T16" fmla="*/ 26912 w 94292"/>
              <a:gd name="T17" fmla="*/ 238709 h 238709"/>
              <a:gd name="T18" fmla="*/ 0 w 94292"/>
              <a:gd name="T19" fmla="*/ 238709 h 238709"/>
              <a:gd name="T20" fmla="*/ 0 w 94292"/>
              <a:gd name="T21" fmla="*/ 0 h 23870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94292"/>
              <a:gd name="T34" fmla="*/ 0 h 238709"/>
              <a:gd name="T35" fmla="*/ 94292 w 94292"/>
              <a:gd name="T36" fmla="*/ 238709 h 23870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38709" w="94292">
                <a:moveTo>
                  <a:pt x="0" y="0"/>
                </a:moveTo>
                <a:lnTo>
                  <a:pt x="94292" y="0"/>
                </a:lnTo>
                <a:lnTo>
                  <a:pt x="94292" y="24905"/>
                </a:lnTo>
                <a:lnTo>
                  <a:pt x="26912" y="24905"/>
                </a:lnTo>
                <a:lnTo>
                  <a:pt x="26912" y="121780"/>
                </a:lnTo>
                <a:lnTo>
                  <a:pt x="94292" y="121780"/>
                </a:lnTo>
                <a:lnTo>
                  <a:pt x="94292" y="145999"/>
                </a:lnTo>
                <a:lnTo>
                  <a:pt x="26912" y="145999"/>
                </a:lnTo>
                <a:lnTo>
                  <a:pt x="26912" y="238709"/>
                </a:lnTo>
                <a:lnTo>
                  <a:pt x="0" y="2387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2" name="Shape 8655"/>
          <xdr:cNvSpPr>
            <a:spLocks/>
          </xdr:cNvSpPr>
        </xdr:nvSpPr>
        <xdr:spPr bwMode="auto">
          <a:xfrm>
            <a:off x="3903128" y="1291029"/>
            <a:ext cx="103606" cy="238853"/>
          </a:xfrm>
          <a:custGeom>
            <a:avLst/>
            <a:gdLst>
              <a:gd name="T0" fmla="*/ 0 w 103168"/>
              <a:gd name="T1" fmla="*/ 0 h 238709"/>
              <a:gd name="T2" fmla="*/ 8375 w 103168"/>
              <a:gd name="T3" fmla="*/ 0 h 238709"/>
              <a:gd name="T4" fmla="*/ 94621 w 103168"/>
              <a:gd name="T5" fmla="*/ 71260 h 238709"/>
              <a:gd name="T6" fmla="*/ 29826 w 103168"/>
              <a:gd name="T7" fmla="*/ 141224 h 238709"/>
              <a:gd name="T8" fmla="*/ 103168 w 103168"/>
              <a:gd name="T9" fmla="*/ 238709 h 238709"/>
              <a:gd name="T10" fmla="*/ 70085 w 103168"/>
              <a:gd name="T11" fmla="*/ 238709 h 238709"/>
              <a:gd name="T12" fmla="*/ 819 w 103168"/>
              <a:gd name="T13" fmla="*/ 145999 h 238709"/>
              <a:gd name="T14" fmla="*/ 0 w 103168"/>
              <a:gd name="T15" fmla="*/ 145999 h 238709"/>
              <a:gd name="T16" fmla="*/ 0 w 103168"/>
              <a:gd name="T17" fmla="*/ 121780 h 238709"/>
              <a:gd name="T18" fmla="*/ 6000 w 103168"/>
              <a:gd name="T19" fmla="*/ 121780 h 238709"/>
              <a:gd name="T20" fmla="*/ 67380 w 103168"/>
              <a:gd name="T21" fmla="*/ 72276 h 238709"/>
              <a:gd name="T22" fmla="*/ 6293 w 103168"/>
              <a:gd name="T23" fmla="*/ 24905 h 238709"/>
              <a:gd name="T24" fmla="*/ 0 w 103168"/>
              <a:gd name="T25" fmla="*/ 24905 h 238709"/>
              <a:gd name="T26" fmla="*/ 0 w 103168"/>
              <a:gd name="T27" fmla="*/ 0 h 23870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03168"/>
              <a:gd name="T43" fmla="*/ 0 h 238709"/>
              <a:gd name="T44" fmla="*/ 103168 w 103168"/>
              <a:gd name="T45" fmla="*/ 238709 h 23870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238709" w="103168">
                <a:moveTo>
                  <a:pt x="0" y="0"/>
                </a:moveTo>
                <a:lnTo>
                  <a:pt x="8375" y="0"/>
                </a:lnTo>
                <a:cubicBezTo>
                  <a:pt x="60902" y="0"/>
                  <a:pt x="94621" y="28308"/>
                  <a:pt x="94621" y="71260"/>
                </a:cubicBezTo>
                <a:cubicBezTo>
                  <a:pt x="94621" y="111150"/>
                  <a:pt x="67380" y="134429"/>
                  <a:pt x="29826" y="141224"/>
                </a:cubicBezTo>
                <a:lnTo>
                  <a:pt x="103168" y="238709"/>
                </a:lnTo>
                <a:lnTo>
                  <a:pt x="70085" y="238709"/>
                </a:lnTo>
                <a:lnTo>
                  <a:pt x="819" y="145999"/>
                </a:lnTo>
                <a:lnTo>
                  <a:pt x="0" y="145999"/>
                </a:lnTo>
                <a:lnTo>
                  <a:pt x="0" y="121780"/>
                </a:lnTo>
                <a:lnTo>
                  <a:pt x="6000" y="121780"/>
                </a:lnTo>
                <a:cubicBezTo>
                  <a:pt x="41777" y="121780"/>
                  <a:pt x="67380" y="103353"/>
                  <a:pt x="67380" y="72276"/>
                </a:cubicBezTo>
                <a:cubicBezTo>
                  <a:pt x="67380" y="42634"/>
                  <a:pt x="44862" y="24905"/>
                  <a:pt x="6293" y="24905"/>
                </a:cubicBezTo>
                <a:lnTo>
                  <a:pt x="0" y="24905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3" name="Shape 8656"/>
          <xdr:cNvSpPr>
            <a:spLocks/>
          </xdr:cNvSpPr>
        </xdr:nvSpPr>
        <xdr:spPr bwMode="auto">
          <a:xfrm>
            <a:off x="4055712" y="1291029"/>
            <a:ext cx="201561" cy="238853"/>
          </a:xfrm>
          <a:custGeom>
            <a:avLst/>
            <a:gdLst>
              <a:gd name="T0" fmla="*/ 0 w 201930"/>
              <a:gd name="T1" fmla="*/ 0 h 238722"/>
              <a:gd name="T2" fmla="*/ 25222 w 201930"/>
              <a:gd name="T3" fmla="*/ 0 h 238722"/>
              <a:gd name="T4" fmla="*/ 175628 w 201930"/>
              <a:gd name="T5" fmla="*/ 191364 h 238722"/>
              <a:gd name="T6" fmla="*/ 175628 w 201930"/>
              <a:gd name="T7" fmla="*/ 0 h 238722"/>
              <a:gd name="T8" fmla="*/ 201930 w 201930"/>
              <a:gd name="T9" fmla="*/ 0 h 238722"/>
              <a:gd name="T10" fmla="*/ 201930 w 201930"/>
              <a:gd name="T11" fmla="*/ 238722 h 238722"/>
              <a:gd name="T12" fmla="*/ 180417 w 201930"/>
              <a:gd name="T13" fmla="*/ 238722 h 238722"/>
              <a:gd name="T14" fmla="*/ 26238 w 201930"/>
              <a:gd name="T15" fmla="*/ 42964 h 238722"/>
              <a:gd name="T16" fmla="*/ 26238 w 201930"/>
              <a:gd name="T17" fmla="*/ 238722 h 238722"/>
              <a:gd name="T18" fmla="*/ 0 w 201930"/>
              <a:gd name="T19" fmla="*/ 238722 h 238722"/>
              <a:gd name="T20" fmla="*/ 0 w 201930"/>
              <a:gd name="T21" fmla="*/ 0 h 238722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201930"/>
              <a:gd name="T34" fmla="*/ 0 h 238722"/>
              <a:gd name="T35" fmla="*/ 201930 w 201930"/>
              <a:gd name="T36" fmla="*/ 238722 h 238722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38722" w="201930">
                <a:moveTo>
                  <a:pt x="0" y="0"/>
                </a:moveTo>
                <a:lnTo>
                  <a:pt x="25222" y="0"/>
                </a:lnTo>
                <a:lnTo>
                  <a:pt x="175628" y="191364"/>
                </a:lnTo>
                <a:lnTo>
                  <a:pt x="175628" y="0"/>
                </a:lnTo>
                <a:lnTo>
                  <a:pt x="201930" y="0"/>
                </a:lnTo>
                <a:lnTo>
                  <a:pt x="201930" y="238722"/>
                </a:lnTo>
                <a:lnTo>
                  <a:pt x="180417" y="238722"/>
                </a:lnTo>
                <a:lnTo>
                  <a:pt x="26238" y="42964"/>
                </a:lnTo>
                <a:lnTo>
                  <a:pt x="26238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4" name="Shape 8657"/>
          <xdr:cNvSpPr>
            <a:spLocks/>
          </xdr:cNvSpPr>
        </xdr:nvSpPr>
        <xdr:spPr bwMode="auto">
          <a:xfrm>
            <a:off x="4313786" y="1287542"/>
            <a:ext cx="122444" cy="246699"/>
          </a:xfrm>
          <a:custGeom>
            <a:avLst/>
            <a:gdLst>
              <a:gd name="T0" fmla="*/ 121723 w 121723"/>
              <a:gd name="T1" fmla="*/ 0 h 246914"/>
              <a:gd name="T2" fmla="*/ 121723 w 121723"/>
              <a:gd name="T3" fmla="*/ 24934 h 246914"/>
              <a:gd name="T4" fmla="*/ 121399 w 121723"/>
              <a:gd name="T5" fmla="*/ 24867 h 246914"/>
              <a:gd name="T6" fmla="*/ 27940 w 121723"/>
              <a:gd name="T7" fmla="*/ 123127 h 246914"/>
              <a:gd name="T8" fmla="*/ 84352 w 121723"/>
              <a:gd name="T9" fmla="*/ 214228 h 246914"/>
              <a:gd name="T10" fmla="*/ 121723 w 121723"/>
              <a:gd name="T11" fmla="*/ 221932 h 246914"/>
              <a:gd name="T12" fmla="*/ 121723 w 121723"/>
              <a:gd name="T13" fmla="*/ 246882 h 246914"/>
              <a:gd name="T14" fmla="*/ 121399 w 121723"/>
              <a:gd name="T15" fmla="*/ 246914 h 246914"/>
              <a:gd name="T16" fmla="*/ 0 w 121723"/>
              <a:gd name="T17" fmla="*/ 123750 h 246914"/>
              <a:gd name="T18" fmla="*/ 95991 w 121723"/>
              <a:gd name="T19" fmla="*/ 2568 h 246914"/>
              <a:gd name="T20" fmla="*/ 121723 w 121723"/>
              <a:gd name="T21" fmla="*/ 0 h 24691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23"/>
              <a:gd name="T34" fmla="*/ 0 h 246914"/>
              <a:gd name="T35" fmla="*/ 121723 w 121723"/>
              <a:gd name="T36" fmla="*/ 246914 h 24691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14" w="121723">
                <a:moveTo>
                  <a:pt x="121723" y="0"/>
                </a:moveTo>
                <a:lnTo>
                  <a:pt x="121723" y="24934"/>
                </a:lnTo>
                <a:lnTo>
                  <a:pt x="121399" y="24867"/>
                </a:lnTo>
                <a:cubicBezTo>
                  <a:pt x="66802" y="24867"/>
                  <a:pt x="27940" y="68530"/>
                  <a:pt x="27940" y="123127"/>
                </a:cubicBezTo>
                <a:cubicBezTo>
                  <a:pt x="27940" y="164028"/>
                  <a:pt x="50193" y="199199"/>
                  <a:pt x="84352" y="214228"/>
                </a:cubicBezTo>
                <a:lnTo>
                  <a:pt x="121723" y="221932"/>
                </a:lnTo>
                <a:lnTo>
                  <a:pt x="121723" y="246882"/>
                </a:lnTo>
                <a:lnTo>
                  <a:pt x="121399" y="246914"/>
                </a:lnTo>
                <a:cubicBezTo>
                  <a:pt x="48742" y="246914"/>
                  <a:pt x="0" y="189929"/>
                  <a:pt x="0" y="123750"/>
                </a:cubicBezTo>
                <a:cubicBezTo>
                  <a:pt x="0" y="65853"/>
                  <a:pt x="37854" y="14501"/>
                  <a:pt x="95991" y="2568"/>
                </a:cubicBezTo>
                <a:lnTo>
                  <a:pt x="121723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5" name="Shape 8658"/>
          <xdr:cNvSpPr>
            <a:spLocks/>
          </xdr:cNvSpPr>
        </xdr:nvSpPr>
        <xdr:spPr bwMode="auto">
          <a:xfrm>
            <a:off x="4436229" y="1287542"/>
            <a:ext cx="122444" cy="246699"/>
          </a:xfrm>
          <a:custGeom>
            <a:avLst/>
            <a:gdLst>
              <a:gd name="T0" fmla="*/ 374 w 121786"/>
              <a:gd name="T1" fmla="*/ 0 h 246919"/>
              <a:gd name="T2" fmla="*/ 121786 w 121786"/>
              <a:gd name="T3" fmla="*/ 123165 h 246919"/>
              <a:gd name="T4" fmla="*/ 25787 w 121786"/>
              <a:gd name="T5" fmla="*/ 244347 h 246919"/>
              <a:gd name="T6" fmla="*/ 0 w 121786"/>
              <a:gd name="T7" fmla="*/ 246919 h 246919"/>
              <a:gd name="T8" fmla="*/ 0 w 121786"/>
              <a:gd name="T9" fmla="*/ 221970 h 246919"/>
              <a:gd name="T10" fmla="*/ 374 w 121786"/>
              <a:gd name="T11" fmla="*/ 222047 h 246919"/>
              <a:gd name="T12" fmla="*/ 93783 w 121786"/>
              <a:gd name="T13" fmla="*/ 123787 h 246919"/>
              <a:gd name="T14" fmla="*/ 37392 w 121786"/>
              <a:gd name="T15" fmla="*/ 32686 h 246919"/>
              <a:gd name="T16" fmla="*/ 0 w 121786"/>
              <a:gd name="T17" fmla="*/ 24972 h 246919"/>
              <a:gd name="T18" fmla="*/ 0 w 121786"/>
              <a:gd name="T19" fmla="*/ 37 h 246919"/>
              <a:gd name="T20" fmla="*/ 374 w 121786"/>
              <a:gd name="T21" fmla="*/ 0 h 24691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86"/>
              <a:gd name="T34" fmla="*/ 0 h 246919"/>
              <a:gd name="T35" fmla="*/ 121786 w 121786"/>
              <a:gd name="T36" fmla="*/ 246919 h 24691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19" w="121786">
                <a:moveTo>
                  <a:pt x="374" y="0"/>
                </a:moveTo>
                <a:cubicBezTo>
                  <a:pt x="73018" y="0"/>
                  <a:pt x="121786" y="56985"/>
                  <a:pt x="121786" y="123165"/>
                </a:cubicBezTo>
                <a:cubicBezTo>
                  <a:pt x="121786" y="181061"/>
                  <a:pt x="83933" y="232413"/>
                  <a:pt x="25787" y="244347"/>
                </a:cubicBezTo>
                <a:lnTo>
                  <a:pt x="0" y="246919"/>
                </a:lnTo>
                <a:lnTo>
                  <a:pt x="0" y="221970"/>
                </a:lnTo>
                <a:lnTo>
                  <a:pt x="374" y="222047"/>
                </a:lnTo>
                <a:cubicBezTo>
                  <a:pt x="54921" y="222047"/>
                  <a:pt x="93783" y="178397"/>
                  <a:pt x="93783" y="123787"/>
                </a:cubicBezTo>
                <a:cubicBezTo>
                  <a:pt x="93783" y="82887"/>
                  <a:pt x="71531" y="47716"/>
                  <a:pt x="37392" y="32686"/>
                </a:cubicBezTo>
                <a:lnTo>
                  <a:pt x="0" y="24972"/>
                </a:lnTo>
                <a:lnTo>
                  <a:pt x="0" y="37"/>
                </a:lnTo>
                <a:lnTo>
                  <a:pt x="374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6" name="Shape 8659"/>
          <xdr:cNvSpPr>
            <a:spLocks/>
          </xdr:cNvSpPr>
        </xdr:nvSpPr>
        <xdr:spPr bwMode="auto">
          <a:xfrm>
            <a:off x="4716908" y="1291029"/>
            <a:ext cx="103606" cy="238853"/>
          </a:xfrm>
          <a:custGeom>
            <a:avLst/>
            <a:gdLst>
              <a:gd name="T0" fmla="*/ 0 w 104362"/>
              <a:gd name="T1" fmla="*/ 0 h 238709"/>
              <a:gd name="T2" fmla="*/ 82842 w 104362"/>
              <a:gd name="T3" fmla="*/ 0 h 238709"/>
              <a:gd name="T4" fmla="*/ 104362 w 104362"/>
              <a:gd name="T5" fmla="*/ 1869 h 238709"/>
              <a:gd name="T6" fmla="*/ 104362 w 104362"/>
              <a:gd name="T7" fmla="*/ 28757 h 238709"/>
              <a:gd name="T8" fmla="*/ 82842 w 104362"/>
              <a:gd name="T9" fmla="*/ 24905 h 238709"/>
              <a:gd name="T10" fmla="*/ 26924 w 104362"/>
              <a:gd name="T11" fmla="*/ 24905 h 238709"/>
              <a:gd name="T12" fmla="*/ 26924 w 104362"/>
              <a:gd name="T13" fmla="*/ 213817 h 238709"/>
              <a:gd name="T14" fmla="*/ 82842 w 104362"/>
              <a:gd name="T15" fmla="*/ 213817 h 238709"/>
              <a:gd name="T16" fmla="*/ 104362 w 104362"/>
              <a:gd name="T17" fmla="*/ 210021 h 238709"/>
              <a:gd name="T18" fmla="*/ 104362 w 104362"/>
              <a:gd name="T19" fmla="*/ 236818 h 238709"/>
              <a:gd name="T20" fmla="*/ 82842 w 104362"/>
              <a:gd name="T21" fmla="*/ 238709 h 238709"/>
              <a:gd name="T22" fmla="*/ 0 w 104362"/>
              <a:gd name="T23" fmla="*/ 238709 h 238709"/>
              <a:gd name="T24" fmla="*/ 0 w 104362"/>
              <a:gd name="T25" fmla="*/ 0 h 23870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4362"/>
              <a:gd name="T40" fmla="*/ 0 h 238709"/>
              <a:gd name="T41" fmla="*/ 104362 w 104362"/>
              <a:gd name="T42" fmla="*/ 238709 h 23870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09" w="104362">
                <a:moveTo>
                  <a:pt x="0" y="0"/>
                </a:moveTo>
                <a:lnTo>
                  <a:pt x="82842" y="0"/>
                </a:lnTo>
                <a:lnTo>
                  <a:pt x="104362" y="1869"/>
                </a:lnTo>
                <a:lnTo>
                  <a:pt x="104362" y="28757"/>
                </a:lnTo>
                <a:lnTo>
                  <a:pt x="82842" y="24905"/>
                </a:lnTo>
                <a:lnTo>
                  <a:pt x="26924" y="24905"/>
                </a:lnTo>
                <a:lnTo>
                  <a:pt x="26924" y="213817"/>
                </a:lnTo>
                <a:lnTo>
                  <a:pt x="82842" y="213817"/>
                </a:lnTo>
                <a:lnTo>
                  <a:pt x="104362" y="210021"/>
                </a:lnTo>
                <a:lnTo>
                  <a:pt x="104362" y="236818"/>
                </a:lnTo>
                <a:lnTo>
                  <a:pt x="82842" y="238709"/>
                </a:lnTo>
                <a:lnTo>
                  <a:pt x="0" y="2387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7" name="Shape 8660"/>
          <xdr:cNvSpPr>
            <a:spLocks/>
          </xdr:cNvSpPr>
        </xdr:nvSpPr>
        <xdr:spPr bwMode="auto">
          <a:xfrm>
            <a:off x="4820514" y="1292773"/>
            <a:ext cx="105490" cy="235367"/>
          </a:xfrm>
          <a:custGeom>
            <a:avLst/>
            <a:gdLst>
              <a:gd name="T0" fmla="*/ 0 w 105366"/>
              <a:gd name="T1" fmla="*/ 0 h 234948"/>
              <a:gd name="T2" fmla="*/ 5478 w 105366"/>
              <a:gd name="T3" fmla="*/ 476 h 234948"/>
              <a:gd name="T4" fmla="*/ 105366 w 105366"/>
              <a:gd name="T5" fmla="*/ 117206 h 234948"/>
              <a:gd name="T6" fmla="*/ 5478 w 105366"/>
              <a:gd name="T7" fmla="*/ 234467 h 234948"/>
              <a:gd name="T8" fmla="*/ 0 w 105366"/>
              <a:gd name="T9" fmla="*/ 234948 h 234948"/>
              <a:gd name="T10" fmla="*/ 0 w 105366"/>
              <a:gd name="T11" fmla="*/ 208152 h 234948"/>
              <a:gd name="T12" fmla="*/ 19419 w 105366"/>
              <a:gd name="T13" fmla="*/ 204726 h 234948"/>
              <a:gd name="T14" fmla="*/ 77438 w 105366"/>
              <a:gd name="T15" fmla="*/ 117828 h 234948"/>
              <a:gd name="T16" fmla="*/ 19419 w 105366"/>
              <a:gd name="T17" fmla="*/ 30363 h 234948"/>
              <a:gd name="T18" fmla="*/ 0 w 105366"/>
              <a:gd name="T19" fmla="*/ 26888 h 234948"/>
              <a:gd name="T20" fmla="*/ 0 w 105366"/>
              <a:gd name="T21" fmla="*/ 0 h 23494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5366"/>
              <a:gd name="T34" fmla="*/ 0 h 234948"/>
              <a:gd name="T35" fmla="*/ 105366 w 105366"/>
              <a:gd name="T36" fmla="*/ 234948 h 23494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34948" w="105366">
                <a:moveTo>
                  <a:pt x="0" y="0"/>
                </a:moveTo>
                <a:lnTo>
                  <a:pt x="5478" y="476"/>
                </a:lnTo>
                <a:cubicBezTo>
                  <a:pt x="65675" y="11259"/>
                  <a:pt x="105366" y="58087"/>
                  <a:pt x="105366" y="117206"/>
                </a:cubicBezTo>
                <a:cubicBezTo>
                  <a:pt x="105366" y="176258"/>
                  <a:pt x="65675" y="223563"/>
                  <a:pt x="5478" y="234467"/>
                </a:cubicBezTo>
                <a:lnTo>
                  <a:pt x="0" y="234948"/>
                </a:lnTo>
                <a:lnTo>
                  <a:pt x="0" y="208152"/>
                </a:lnTo>
                <a:lnTo>
                  <a:pt x="19419" y="204726"/>
                </a:lnTo>
                <a:cubicBezTo>
                  <a:pt x="55743" y="190730"/>
                  <a:pt x="77438" y="157747"/>
                  <a:pt x="77438" y="117828"/>
                </a:cubicBezTo>
                <a:cubicBezTo>
                  <a:pt x="77438" y="77918"/>
                  <a:pt x="55743" y="44552"/>
                  <a:pt x="19419" y="30363"/>
                </a:cubicBezTo>
                <a:lnTo>
                  <a:pt x="0" y="26888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8" name="Shape 8661"/>
          <xdr:cNvSpPr>
            <a:spLocks/>
          </xdr:cNvSpPr>
        </xdr:nvSpPr>
        <xdr:spPr bwMode="auto">
          <a:xfrm>
            <a:off x="4982517" y="1291029"/>
            <a:ext cx="175189" cy="238853"/>
          </a:xfrm>
          <a:custGeom>
            <a:avLst/>
            <a:gdLst>
              <a:gd name="T0" fmla="*/ 0 w 174256"/>
              <a:gd name="T1" fmla="*/ 0 h 238722"/>
              <a:gd name="T2" fmla="*/ 172555 w 174256"/>
              <a:gd name="T3" fmla="*/ 0 h 238722"/>
              <a:gd name="T4" fmla="*/ 172555 w 174256"/>
              <a:gd name="T5" fmla="*/ 24600 h 238722"/>
              <a:gd name="T6" fmla="*/ 26937 w 174256"/>
              <a:gd name="T7" fmla="*/ 24600 h 238722"/>
              <a:gd name="T8" fmla="*/ 26937 w 174256"/>
              <a:gd name="T9" fmla="*/ 106121 h 238722"/>
              <a:gd name="T10" fmla="*/ 157201 w 174256"/>
              <a:gd name="T11" fmla="*/ 106121 h 238722"/>
              <a:gd name="T12" fmla="*/ 157201 w 174256"/>
              <a:gd name="T13" fmla="*/ 130658 h 238722"/>
              <a:gd name="T14" fmla="*/ 26937 w 174256"/>
              <a:gd name="T15" fmla="*/ 130658 h 238722"/>
              <a:gd name="T16" fmla="*/ 26937 w 174256"/>
              <a:gd name="T17" fmla="*/ 214198 h 238722"/>
              <a:gd name="T18" fmla="*/ 174256 w 174256"/>
              <a:gd name="T19" fmla="*/ 214198 h 238722"/>
              <a:gd name="T20" fmla="*/ 174256 w 174256"/>
              <a:gd name="T21" fmla="*/ 238722 h 238722"/>
              <a:gd name="T22" fmla="*/ 0 w 174256"/>
              <a:gd name="T23" fmla="*/ 238722 h 238722"/>
              <a:gd name="T24" fmla="*/ 0 w 174256"/>
              <a:gd name="T25" fmla="*/ 0 h 2387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4256"/>
              <a:gd name="T40" fmla="*/ 0 h 238722"/>
              <a:gd name="T41" fmla="*/ 174256 w 174256"/>
              <a:gd name="T42" fmla="*/ 238722 h 2387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22" w="174256">
                <a:moveTo>
                  <a:pt x="0" y="0"/>
                </a:moveTo>
                <a:lnTo>
                  <a:pt x="172555" y="0"/>
                </a:lnTo>
                <a:lnTo>
                  <a:pt x="172555" y="24600"/>
                </a:lnTo>
                <a:lnTo>
                  <a:pt x="26937" y="24600"/>
                </a:lnTo>
                <a:lnTo>
                  <a:pt x="26937" y="106121"/>
                </a:lnTo>
                <a:lnTo>
                  <a:pt x="157201" y="106121"/>
                </a:lnTo>
                <a:lnTo>
                  <a:pt x="157201" y="130658"/>
                </a:lnTo>
                <a:lnTo>
                  <a:pt x="26937" y="130658"/>
                </a:lnTo>
                <a:lnTo>
                  <a:pt x="26937" y="214198"/>
                </a:lnTo>
                <a:lnTo>
                  <a:pt x="174256" y="214198"/>
                </a:lnTo>
                <a:lnTo>
                  <a:pt x="174256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19" name="Shape 8662"/>
          <xdr:cNvSpPr>
            <a:spLocks/>
          </xdr:cNvSpPr>
        </xdr:nvSpPr>
        <xdr:spPr bwMode="auto">
          <a:xfrm>
            <a:off x="5210450" y="1291029"/>
            <a:ext cx="162002" cy="238853"/>
          </a:xfrm>
          <a:custGeom>
            <a:avLst/>
            <a:gdLst>
              <a:gd name="T0" fmla="*/ 0 w 161290"/>
              <a:gd name="T1" fmla="*/ 0 h 238722"/>
              <a:gd name="T2" fmla="*/ 26924 w 161290"/>
              <a:gd name="T3" fmla="*/ 0 h 238722"/>
              <a:gd name="T4" fmla="*/ 26924 w 161290"/>
              <a:gd name="T5" fmla="*/ 213817 h 238722"/>
              <a:gd name="T6" fmla="*/ 161290 w 161290"/>
              <a:gd name="T7" fmla="*/ 213817 h 238722"/>
              <a:gd name="T8" fmla="*/ 161290 w 161290"/>
              <a:gd name="T9" fmla="*/ 238722 h 238722"/>
              <a:gd name="T10" fmla="*/ 0 w 161290"/>
              <a:gd name="T11" fmla="*/ 238722 h 238722"/>
              <a:gd name="T12" fmla="*/ 0 w 161290"/>
              <a:gd name="T13" fmla="*/ 0 h 238722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w 161290"/>
              <a:gd name="T22" fmla="*/ 0 h 238722"/>
              <a:gd name="T23" fmla="*/ 161290 w 161290"/>
              <a:gd name="T24" fmla="*/ 238722 h 238722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T21" t="T22" r="T23" b="T24"/>
            <a:pathLst>
              <a:path h="238722" w="161290">
                <a:moveTo>
                  <a:pt x="0" y="0"/>
                </a:moveTo>
                <a:lnTo>
                  <a:pt x="26924" y="0"/>
                </a:lnTo>
                <a:lnTo>
                  <a:pt x="26924" y="213817"/>
                </a:lnTo>
                <a:lnTo>
                  <a:pt x="161290" y="213817"/>
                </a:lnTo>
                <a:lnTo>
                  <a:pt x="161290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0" name="Shape 8663"/>
          <xdr:cNvSpPr>
            <a:spLocks/>
          </xdr:cNvSpPr>
        </xdr:nvSpPr>
        <xdr:spPr bwMode="auto">
          <a:xfrm>
            <a:off x="5525037" y="1291029"/>
            <a:ext cx="173305" cy="238853"/>
          </a:xfrm>
          <a:custGeom>
            <a:avLst/>
            <a:gdLst>
              <a:gd name="T0" fmla="*/ 0 w 174244"/>
              <a:gd name="T1" fmla="*/ 0 h 238722"/>
              <a:gd name="T2" fmla="*/ 172555 w 174244"/>
              <a:gd name="T3" fmla="*/ 0 h 238722"/>
              <a:gd name="T4" fmla="*/ 172555 w 174244"/>
              <a:gd name="T5" fmla="*/ 24600 h 238722"/>
              <a:gd name="T6" fmla="*/ 26924 w 174244"/>
              <a:gd name="T7" fmla="*/ 24600 h 238722"/>
              <a:gd name="T8" fmla="*/ 26924 w 174244"/>
              <a:gd name="T9" fmla="*/ 106121 h 238722"/>
              <a:gd name="T10" fmla="*/ 157200 w 174244"/>
              <a:gd name="T11" fmla="*/ 106121 h 238722"/>
              <a:gd name="T12" fmla="*/ 157200 w 174244"/>
              <a:gd name="T13" fmla="*/ 130658 h 238722"/>
              <a:gd name="T14" fmla="*/ 26924 w 174244"/>
              <a:gd name="T15" fmla="*/ 130658 h 238722"/>
              <a:gd name="T16" fmla="*/ 26924 w 174244"/>
              <a:gd name="T17" fmla="*/ 214198 h 238722"/>
              <a:gd name="T18" fmla="*/ 174244 w 174244"/>
              <a:gd name="T19" fmla="*/ 214198 h 238722"/>
              <a:gd name="T20" fmla="*/ 174244 w 174244"/>
              <a:gd name="T21" fmla="*/ 238722 h 238722"/>
              <a:gd name="T22" fmla="*/ 0 w 174244"/>
              <a:gd name="T23" fmla="*/ 238722 h 238722"/>
              <a:gd name="T24" fmla="*/ 0 w 174244"/>
              <a:gd name="T25" fmla="*/ 0 h 2387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4244"/>
              <a:gd name="T40" fmla="*/ 0 h 238722"/>
              <a:gd name="T41" fmla="*/ 174244 w 174244"/>
              <a:gd name="T42" fmla="*/ 238722 h 2387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22" w="174244">
                <a:moveTo>
                  <a:pt x="0" y="0"/>
                </a:moveTo>
                <a:lnTo>
                  <a:pt x="172555" y="0"/>
                </a:lnTo>
                <a:lnTo>
                  <a:pt x="172555" y="24600"/>
                </a:lnTo>
                <a:lnTo>
                  <a:pt x="26924" y="24600"/>
                </a:lnTo>
                <a:lnTo>
                  <a:pt x="26924" y="106121"/>
                </a:lnTo>
                <a:lnTo>
                  <a:pt x="157200" y="106121"/>
                </a:lnTo>
                <a:lnTo>
                  <a:pt x="157200" y="130658"/>
                </a:lnTo>
                <a:lnTo>
                  <a:pt x="26924" y="130658"/>
                </a:lnTo>
                <a:lnTo>
                  <a:pt x="26924" y="214198"/>
                </a:lnTo>
                <a:lnTo>
                  <a:pt x="174244" y="214198"/>
                </a:lnTo>
                <a:lnTo>
                  <a:pt x="174244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1" name="Shape 8664"/>
          <xdr:cNvSpPr>
            <a:spLocks/>
          </xdr:cNvSpPr>
        </xdr:nvSpPr>
        <xdr:spPr bwMode="auto">
          <a:xfrm>
            <a:off x="5736016" y="1287542"/>
            <a:ext cx="178956" cy="245827"/>
          </a:xfrm>
          <a:custGeom>
            <a:avLst/>
            <a:gdLst>
              <a:gd name="T0" fmla="*/ 87999 w 179083"/>
              <a:gd name="T1" fmla="*/ 0 h 245516"/>
              <a:gd name="T2" fmla="*/ 171920 w 179083"/>
              <a:gd name="T3" fmla="*/ 29324 h 245516"/>
              <a:gd name="T4" fmla="*/ 156248 w 179083"/>
              <a:gd name="T5" fmla="*/ 50140 h 245516"/>
              <a:gd name="T6" fmla="*/ 87313 w 179083"/>
              <a:gd name="T7" fmla="*/ 24219 h 245516"/>
              <a:gd name="T8" fmla="*/ 36538 w 179083"/>
              <a:gd name="T9" fmla="*/ 63093 h 245516"/>
              <a:gd name="T10" fmla="*/ 101333 w 179083"/>
              <a:gd name="T11" fmla="*/ 109842 h 245516"/>
              <a:gd name="T12" fmla="*/ 179083 w 179083"/>
              <a:gd name="T13" fmla="*/ 177711 h 245516"/>
              <a:gd name="T14" fmla="*/ 97561 w 179083"/>
              <a:gd name="T15" fmla="*/ 245516 h 245516"/>
              <a:gd name="T16" fmla="*/ 0 w 179083"/>
              <a:gd name="T17" fmla="*/ 207404 h 245516"/>
              <a:gd name="T18" fmla="*/ 16726 w 179083"/>
              <a:gd name="T19" fmla="*/ 187592 h 245516"/>
              <a:gd name="T20" fmla="*/ 98565 w 179083"/>
              <a:gd name="T21" fmla="*/ 221374 h 245516"/>
              <a:gd name="T22" fmla="*/ 151791 w 179083"/>
              <a:gd name="T23" fmla="*/ 180416 h 245516"/>
              <a:gd name="T24" fmla="*/ 89700 w 179083"/>
              <a:gd name="T25" fmla="*/ 134683 h 245516"/>
              <a:gd name="T26" fmla="*/ 9551 w 179083"/>
              <a:gd name="T27" fmla="*/ 65481 h 245516"/>
              <a:gd name="T28" fmla="*/ 87999 w 179083"/>
              <a:gd name="T29" fmla="*/ 0 h 24551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w 179083"/>
              <a:gd name="T46" fmla="*/ 0 h 245516"/>
              <a:gd name="T47" fmla="*/ 179083 w 179083"/>
              <a:gd name="T48" fmla="*/ 245516 h 245516"/>
            </a:gdLst>
            <a:ahLst/>
            <a:cxnLst>
              <a:cxn ang="T30">
                <a:pos x="T0" y="T1"/>
              </a:cxn>
              <a:cxn ang="T31">
                <a:pos x="T2" y="T3"/>
              </a:cxn>
              <a:cxn ang="T32">
                <a:pos x="T4" y="T5"/>
              </a:cxn>
              <a:cxn ang="T33">
                <a:pos x="T6" y="T7"/>
              </a:cxn>
              <a:cxn ang="T34">
                <a:pos x="T8" y="T9"/>
              </a:cxn>
              <a:cxn ang="T35">
                <a:pos x="T10" y="T11"/>
              </a:cxn>
              <a:cxn ang="T36">
                <a:pos x="T12" y="T13"/>
              </a:cxn>
              <a:cxn ang="T37">
                <a:pos x="T14" y="T15"/>
              </a:cxn>
              <a:cxn ang="T38">
                <a:pos x="T16" y="T17"/>
              </a:cxn>
              <a:cxn ang="T39">
                <a:pos x="T18" y="T19"/>
              </a:cxn>
              <a:cxn ang="T40">
                <a:pos x="T20" y="T21"/>
              </a:cxn>
              <a:cxn ang="T41">
                <a:pos x="T22" y="T23"/>
              </a:cxn>
              <a:cxn ang="T42">
                <a:pos x="T24" y="T25"/>
              </a:cxn>
              <a:cxn ang="T43">
                <a:pos x="T26" y="T27"/>
              </a:cxn>
              <a:cxn ang="T44">
                <a:pos x="T28" y="T29"/>
              </a:cxn>
            </a:cxnLst>
            <a:rect l="T45" t="T46" r="T47" b="T48"/>
            <a:pathLst>
              <a:path h="245516" w="179083">
                <a:moveTo>
                  <a:pt x="87999" y="0"/>
                </a:moveTo>
                <a:cubicBezTo>
                  <a:pt x="122784" y="0"/>
                  <a:pt x="147689" y="9880"/>
                  <a:pt x="171920" y="29324"/>
                </a:cubicBezTo>
                <a:lnTo>
                  <a:pt x="156248" y="50140"/>
                </a:lnTo>
                <a:cubicBezTo>
                  <a:pt x="134036" y="32017"/>
                  <a:pt x="111913" y="24219"/>
                  <a:pt x="87313" y="24219"/>
                </a:cubicBezTo>
                <a:cubicBezTo>
                  <a:pt x="56286" y="24219"/>
                  <a:pt x="36538" y="41275"/>
                  <a:pt x="36538" y="63093"/>
                </a:cubicBezTo>
                <a:cubicBezTo>
                  <a:pt x="36538" y="85992"/>
                  <a:pt x="48806" y="98577"/>
                  <a:pt x="101333" y="109842"/>
                </a:cubicBezTo>
                <a:cubicBezTo>
                  <a:pt x="154495" y="121412"/>
                  <a:pt x="179083" y="140843"/>
                  <a:pt x="179083" y="177711"/>
                </a:cubicBezTo>
                <a:cubicBezTo>
                  <a:pt x="179083" y="218973"/>
                  <a:pt x="144996" y="245516"/>
                  <a:pt x="97561" y="245516"/>
                </a:cubicBezTo>
                <a:cubicBezTo>
                  <a:pt x="59690" y="245516"/>
                  <a:pt x="28677" y="232943"/>
                  <a:pt x="0" y="207404"/>
                </a:cubicBezTo>
                <a:lnTo>
                  <a:pt x="16726" y="187592"/>
                </a:lnTo>
                <a:cubicBezTo>
                  <a:pt x="41643" y="210109"/>
                  <a:pt x="65481" y="221374"/>
                  <a:pt x="98565" y="221374"/>
                </a:cubicBezTo>
                <a:cubicBezTo>
                  <a:pt x="130658" y="221374"/>
                  <a:pt x="151791" y="204635"/>
                  <a:pt x="151791" y="180416"/>
                </a:cubicBezTo>
                <a:cubicBezTo>
                  <a:pt x="151791" y="157962"/>
                  <a:pt x="139827" y="145250"/>
                  <a:pt x="89700" y="134683"/>
                </a:cubicBezTo>
                <a:cubicBezTo>
                  <a:pt x="34785" y="122796"/>
                  <a:pt x="9551" y="105054"/>
                  <a:pt x="9551" y="65481"/>
                </a:cubicBezTo>
                <a:cubicBezTo>
                  <a:pt x="9551" y="27241"/>
                  <a:pt x="42647" y="0"/>
                  <a:pt x="87999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2" name="Shape 8665"/>
          <xdr:cNvSpPr>
            <a:spLocks/>
          </xdr:cNvSpPr>
        </xdr:nvSpPr>
        <xdr:spPr bwMode="auto">
          <a:xfrm>
            <a:off x="5943229" y="1291029"/>
            <a:ext cx="188375" cy="238853"/>
          </a:xfrm>
          <a:custGeom>
            <a:avLst/>
            <a:gdLst>
              <a:gd name="T0" fmla="*/ 0 w 187592"/>
              <a:gd name="T1" fmla="*/ 0 h 238722"/>
              <a:gd name="T2" fmla="*/ 187592 w 187592"/>
              <a:gd name="T3" fmla="*/ 0 h 238722"/>
              <a:gd name="T4" fmla="*/ 187592 w 187592"/>
              <a:gd name="T5" fmla="*/ 24917 h 238722"/>
              <a:gd name="T6" fmla="*/ 107442 w 187592"/>
              <a:gd name="T7" fmla="*/ 24917 h 238722"/>
              <a:gd name="T8" fmla="*/ 107442 w 187592"/>
              <a:gd name="T9" fmla="*/ 238722 h 238722"/>
              <a:gd name="T10" fmla="*/ 80150 w 187592"/>
              <a:gd name="T11" fmla="*/ 238722 h 238722"/>
              <a:gd name="T12" fmla="*/ 80150 w 187592"/>
              <a:gd name="T13" fmla="*/ 24917 h 238722"/>
              <a:gd name="T14" fmla="*/ 0 w 187592"/>
              <a:gd name="T15" fmla="*/ 24917 h 238722"/>
              <a:gd name="T16" fmla="*/ 0 w 187592"/>
              <a:gd name="T17" fmla="*/ 0 h 238722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187592"/>
              <a:gd name="T28" fmla="*/ 0 h 238722"/>
              <a:gd name="T29" fmla="*/ 187592 w 187592"/>
              <a:gd name="T30" fmla="*/ 238722 h 238722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h="238722" w="187592">
                <a:moveTo>
                  <a:pt x="0" y="0"/>
                </a:moveTo>
                <a:lnTo>
                  <a:pt x="187592" y="0"/>
                </a:lnTo>
                <a:lnTo>
                  <a:pt x="187592" y="24917"/>
                </a:lnTo>
                <a:lnTo>
                  <a:pt x="107442" y="24917"/>
                </a:lnTo>
                <a:lnTo>
                  <a:pt x="107442" y="238722"/>
                </a:lnTo>
                <a:lnTo>
                  <a:pt x="80150" y="238722"/>
                </a:lnTo>
                <a:lnTo>
                  <a:pt x="80150" y="24917"/>
                </a:lnTo>
                <a:lnTo>
                  <a:pt x="0" y="24917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3" name="Shape 8666"/>
          <xdr:cNvSpPr>
            <a:spLocks/>
          </xdr:cNvSpPr>
        </xdr:nvSpPr>
        <xdr:spPr bwMode="auto">
          <a:xfrm>
            <a:off x="6133488" y="1289286"/>
            <a:ext cx="120560" cy="240597"/>
          </a:xfrm>
          <a:custGeom>
            <a:avLst/>
            <a:gdLst>
              <a:gd name="T0" fmla="*/ 108826 w 120942"/>
              <a:gd name="T1" fmla="*/ 0 h 240411"/>
              <a:gd name="T2" fmla="*/ 120942 w 120942"/>
              <a:gd name="T3" fmla="*/ 0 h 240411"/>
              <a:gd name="T4" fmla="*/ 120942 w 120942"/>
              <a:gd name="T5" fmla="*/ 31733 h 240411"/>
              <a:gd name="T6" fmla="*/ 66560 w 120942"/>
              <a:gd name="T7" fmla="*/ 153111 h 240411"/>
              <a:gd name="T8" fmla="*/ 120942 w 120942"/>
              <a:gd name="T9" fmla="*/ 153111 h 240411"/>
              <a:gd name="T10" fmla="*/ 120942 w 120942"/>
              <a:gd name="T11" fmla="*/ 177393 h 240411"/>
              <a:gd name="T12" fmla="*/ 55994 w 120942"/>
              <a:gd name="T13" fmla="*/ 177393 h 240411"/>
              <a:gd name="T14" fmla="*/ 27686 w 120942"/>
              <a:gd name="T15" fmla="*/ 240411 h 240411"/>
              <a:gd name="T16" fmla="*/ 0 w 120942"/>
              <a:gd name="T17" fmla="*/ 240411 h 240411"/>
              <a:gd name="T18" fmla="*/ 108826 w 120942"/>
              <a:gd name="T19" fmla="*/ 0 h 24041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120942"/>
              <a:gd name="T31" fmla="*/ 0 h 240411"/>
              <a:gd name="T32" fmla="*/ 120942 w 120942"/>
              <a:gd name="T33" fmla="*/ 240411 h 24041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h="240411" w="120942">
                <a:moveTo>
                  <a:pt x="108826" y="0"/>
                </a:moveTo>
                <a:lnTo>
                  <a:pt x="120942" y="0"/>
                </a:lnTo>
                <a:lnTo>
                  <a:pt x="120942" y="31733"/>
                </a:lnTo>
                <a:lnTo>
                  <a:pt x="66560" y="153111"/>
                </a:lnTo>
                <a:lnTo>
                  <a:pt x="120942" y="153111"/>
                </a:lnTo>
                <a:lnTo>
                  <a:pt x="120942" y="177393"/>
                </a:lnTo>
                <a:lnTo>
                  <a:pt x="55994" y="177393"/>
                </a:lnTo>
                <a:lnTo>
                  <a:pt x="27686" y="240411"/>
                </a:lnTo>
                <a:lnTo>
                  <a:pt x="0" y="240411"/>
                </a:lnTo>
                <a:lnTo>
                  <a:pt x="108826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4" name="Shape 8667"/>
          <xdr:cNvSpPr>
            <a:spLocks/>
          </xdr:cNvSpPr>
        </xdr:nvSpPr>
        <xdr:spPr bwMode="auto">
          <a:xfrm>
            <a:off x="6254048" y="1289286"/>
            <a:ext cx="122444" cy="240597"/>
          </a:xfrm>
          <a:custGeom>
            <a:avLst/>
            <a:gdLst>
              <a:gd name="T0" fmla="*/ 0 w 121932"/>
              <a:gd name="T1" fmla="*/ 0 h 240411"/>
              <a:gd name="T2" fmla="*/ 13119 w 121932"/>
              <a:gd name="T3" fmla="*/ 0 h 240411"/>
              <a:gd name="T4" fmla="*/ 121932 w 121932"/>
              <a:gd name="T5" fmla="*/ 240411 h 240411"/>
              <a:gd name="T6" fmla="*/ 92951 w 121932"/>
              <a:gd name="T7" fmla="*/ 240411 h 240411"/>
              <a:gd name="T8" fmla="*/ 64947 w 121932"/>
              <a:gd name="T9" fmla="*/ 177393 h 240411"/>
              <a:gd name="T10" fmla="*/ 0 w 121932"/>
              <a:gd name="T11" fmla="*/ 177393 h 240411"/>
              <a:gd name="T12" fmla="*/ 0 w 121932"/>
              <a:gd name="T13" fmla="*/ 153111 h 240411"/>
              <a:gd name="T14" fmla="*/ 54381 w 121932"/>
              <a:gd name="T15" fmla="*/ 153111 h 240411"/>
              <a:gd name="T16" fmla="*/ 152 w 121932"/>
              <a:gd name="T17" fmla="*/ 31394 h 240411"/>
              <a:gd name="T18" fmla="*/ 0 w 121932"/>
              <a:gd name="T19" fmla="*/ 31733 h 240411"/>
              <a:gd name="T20" fmla="*/ 0 w 121932"/>
              <a:gd name="T21" fmla="*/ 0 h 240411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932"/>
              <a:gd name="T34" fmla="*/ 0 h 240411"/>
              <a:gd name="T35" fmla="*/ 121932 w 121932"/>
              <a:gd name="T36" fmla="*/ 240411 h 240411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0411" w="121932">
                <a:moveTo>
                  <a:pt x="0" y="0"/>
                </a:moveTo>
                <a:lnTo>
                  <a:pt x="13119" y="0"/>
                </a:lnTo>
                <a:lnTo>
                  <a:pt x="121932" y="240411"/>
                </a:lnTo>
                <a:lnTo>
                  <a:pt x="92951" y="240411"/>
                </a:lnTo>
                <a:lnTo>
                  <a:pt x="64947" y="177393"/>
                </a:lnTo>
                <a:lnTo>
                  <a:pt x="0" y="177393"/>
                </a:lnTo>
                <a:lnTo>
                  <a:pt x="0" y="153111"/>
                </a:lnTo>
                <a:lnTo>
                  <a:pt x="54381" y="153111"/>
                </a:lnTo>
                <a:lnTo>
                  <a:pt x="152" y="31394"/>
                </a:lnTo>
                <a:lnTo>
                  <a:pt x="0" y="31733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5" name="Shape 8668"/>
          <xdr:cNvSpPr>
            <a:spLocks/>
          </xdr:cNvSpPr>
        </xdr:nvSpPr>
        <xdr:spPr bwMode="auto">
          <a:xfrm>
            <a:off x="6423585" y="1291029"/>
            <a:ext cx="103606" cy="238853"/>
          </a:xfrm>
          <a:custGeom>
            <a:avLst/>
            <a:gdLst>
              <a:gd name="T0" fmla="*/ 0 w 104356"/>
              <a:gd name="T1" fmla="*/ 0 h 238709"/>
              <a:gd name="T2" fmla="*/ 82842 w 104356"/>
              <a:gd name="T3" fmla="*/ 0 h 238709"/>
              <a:gd name="T4" fmla="*/ 104356 w 104356"/>
              <a:gd name="T5" fmla="*/ 1869 h 238709"/>
              <a:gd name="T6" fmla="*/ 104356 w 104356"/>
              <a:gd name="T7" fmla="*/ 28756 h 238709"/>
              <a:gd name="T8" fmla="*/ 82842 w 104356"/>
              <a:gd name="T9" fmla="*/ 24905 h 238709"/>
              <a:gd name="T10" fmla="*/ 26924 w 104356"/>
              <a:gd name="T11" fmla="*/ 24905 h 238709"/>
              <a:gd name="T12" fmla="*/ 26924 w 104356"/>
              <a:gd name="T13" fmla="*/ 213817 h 238709"/>
              <a:gd name="T14" fmla="*/ 82842 w 104356"/>
              <a:gd name="T15" fmla="*/ 213817 h 238709"/>
              <a:gd name="T16" fmla="*/ 104356 w 104356"/>
              <a:gd name="T17" fmla="*/ 210022 h 238709"/>
              <a:gd name="T18" fmla="*/ 104356 w 104356"/>
              <a:gd name="T19" fmla="*/ 236818 h 238709"/>
              <a:gd name="T20" fmla="*/ 82842 w 104356"/>
              <a:gd name="T21" fmla="*/ 238709 h 238709"/>
              <a:gd name="T22" fmla="*/ 0 w 104356"/>
              <a:gd name="T23" fmla="*/ 238709 h 238709"/>
              <a:gd name="T24" fmla="*/ 0 w 104356"/>
              <a:gd name="T25" fmla="*/ 0 h 23870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4356"/>
              <a:gd name="T40" fmla="*/ 0 h 238709"/>
              <a:gd name="T41" fmla="*/ 104356 w 104356"/>
              <a:gd name="T42" fmla="*/ 238709 h 23870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09" w="104356">
                <a:moveTo>
                  <a:pt x="0" y="0"/>
                </a:moveTo>
                <a:lnTo>
                  <a:pt x="82842" y="0"/>
                </a:lnTo>
                <a:lnTo>
                  <a:pt x="104356" y="1869"/>
                </a:lnTo>
                <a:lnTo>
                  <a:pt x="104356" y="28756"/>
                </a:lnTo>
                <a:lnTo>
                  <a:pt x="82842" y="24905"/>
                </a:lnTo>
                <a:lnTo>
                  <a:pt x="26924" y="24905"/>
                </a:lnTo>
                <a:lnTo>
                  <a:pt x="26924" y="213817"/>
                </a:lnTo>
                <a:lnTo>
                  <a:pt x="82842" y="213817"/>
                </a:lnTo>
                <a:lnTo>
                  <a:pt x="104356" y="210022"/>
                </a:lnTo>
                <a:lnTo>
                  <a:pt x="104356" y="236818"/>
                </a:lnTo>
                <a:lnTo>
                  <a:pt x="82842" y="238709"/>
                </a:lnTo>
                <a:lnTo>
                  <a:pt x="0" y="2387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6" name="Shape 8669"/>
          <xdr:cNvSpPr>
            <a:spLocks/>
          </xdr:cNvSpPr>
        </xdr:nvSpPr>
        <xdr:spPr bwMode="auto">
          <a:xfrm>
            <a:off x="6527191" y="1292773"/>
            <a:ext cx="105490" cy="235367"/>
          </a:xfrm>
          <a:custGeom>
            <a:avLst/>
            <a:gdLst>
              <a:gd name="T0" fmla="*/ 0 w 105359"/>
              <a:gd name="T1" fmla="*/ 0 h 234949"/>
              <a:gd name="T2" fmla="*/ 5480 w 105359"/>
              <a:gd name="T3" fmla="*/ 476 h 234949"/>
              <a:gd name="T4" fmla="*/ 105359 w 105359"/>
              <a:gd name="T5" fmla="*/ 117206 h 234949"/>
              <a:gd name="T6" fmla="*/ 5480 w 105359"/>
              <a:gd name="T7" fmla="*/ 234467 h 234949"/>
              <a:gd name="T8" fmla="*/ 0 w 105359"/>
              <a:gd name="T9" fmla="*/ 234949 h 234949"/>
              <a:gd name="T10" fmla="*/ 0 w 105359"/>
              <a:gd name="T11" fmla="*/ 208153 h 234949"/>
              <a:gd name="T12" fmla="*/ 19427 w 105359"/>
              <a:gd name="T13" fmla="*/ 204727 h 234949"/>
              <a:gd name="T14" fmla="*/ 77432 w 105359"/>
              <a:gd name="T15" fmla="*/ 117828 h 234949"/>
              <a:gd name="T16" fmla="*/ 19427 w 105359"/>
              <a:gd name="T17" fmla="*/ 30364 h 234949"/>
              <a:gd name="T18" fmla="*/ 0 w 105359"/>
              <a:gd name="T19" fmla="*/ 26886 h 234949"/>
              <a:gd name="T20" fmla="*/ 0 w 105359"/>
              <a:gd name="T21" fmla="*/ 0 h 234949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5359"/>
              <a:gd name="T34" fmla="*/ 0 h 234949"/>
              <a:gd name="T35" fmla="*/ 105359 w 105359"/>
              <a:gd name="T36" fmla="*/ 234949 h 234949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34949" w="105359">
                <a:moveTo>
                  <a:pt x="0" y="0"/>
                </a:moveTo>
                <a:lnTo>
                  <a:pt x="5480" y="476"/>
                </a:lnTo>
                <a:cubicBezTo>
                  <a:pt x="65668" y="11259"/>
                  <a:pt x="105359" y="58088"/>
                  <a:pt x="105359" y="117206"/>
                </a:cubicBezTo>
                <a:cubicBezTo>
                  <a:pt x="105359" y="176258"/>
                  <a:pt x="65668" y="223563"/>
                  <a:pt x="5480" y="234467"/>
                </a:cubicBezTo>
                <a:lnTo>
                  <a:pt x="0" y="234949"/>
                </a:lnTo>
                <a:lnTo>
                  <a:pt x="0" y="208153"/>
                </a:lnTo>
                <a:lnTo>
                  <a:pt x="19427" y="204727"/>
                </a:lnTo>
                <a:cubicBezTo>
                  <a:pt x="55750" y="190730"/>
                  <a:pt x="77432" y="157747"/>
                  <a:pt x="77432" y="117828"/>
                </a:cubicBezTo>
                <a:cubicBezTo>
                  <a:pt x="77432" y="77918"/>
                  <a:pt x="55750" y="44552"/>
                  <a:pt x="19427" y="30364"/>
                </a:cubicBezTo>
                <a:lnTo>
                  <a:pt x="0" y="26886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7" name="Shape 8670"/>
          <xdr:cNvSpPr>
            <a:spLocks/>
          </xdr:cNvSpPr>
        </xdr:nvSpPr>
        <xdr:spPr bwMode="auto">
          <a:xfrm>
            <a:off x="6679775" y="1287542"/>
            <a:ext cx="122444" cy="246699"/>
          </a:xfrm>
          <a:custGeom>
            <a:avLst/>
            <a:gdLst>
              <a:gd name="T0" fmla="*/ 121730 w 121730"/>
              <a:gd name="T1" fmla="*/ 0 h 246914"/>
              <a:gd name="T2" fmla="*/ 121730 w 121730"/>
              <a:gd name="T3" fmla="*/ 24932 h 246914"/>
              <a:gd name="T4" fmla="*/ 121412 w 121730"/>
              <a:gd name="T5" fmla="*/ 24867 h 246914"/>
              <a:gd name="T6" fmla="*/ 27940 w 121730"/>
              <a:gd name="T7" fmla="*/ 123127 h 246914"/>
              <a:gd name="T8" fmla="*/ 84358 w 121730"/>
              <a:gd name="T9" fmla="*/ 214227 h 246914"/>
              <a:gd name="T10" fmla="*/ 121730 w 121730"/>
              <a:gd name="T11" fmla="*/ 221930 h 246914"/>
              <a:gd name="T12" fmla="*/ 121730 w 121730"/>
              <a:gd name="T13" fmla="*/ 246882 h 246914"/>
              <a:gd name="T14" fmla="*/ 121412 w 121730"/>
              <a:gd name="T15" fmla="*/ 246914 h 246914"/>
              <a:gd name="T16" fmla="*/ 0 w 121730"/>
              <a:gd name="T17" fmla="*/ 123749 h 246914"/>
              <a:gd name="T18" fmla="*/ 96000 w 121730"/>
              <a:gd name="T19" fmla="*/ 2567 h 246914"/>
              <a:gd name="T20" fmla="*/ 121730 w 121730"/>
              <a:gd name="T21" fmla="*/ 0 h 246914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30"/>
              <a:gd name="T34" fmla="*/ 0 h 246914"/>
              <a:gd name="T35" fmla="*/ 121730 w 121730"/>
              <a:gd name="T36" fmla="*/ 246914 h 246914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14" w="121730">
                <a:moveTo>
                  <a:pt x="121730" y="0"/>
                </a:moveTo>
                <a:lnTo>
                  <a:pt x="121730" y="24932"/>
                </a:lnTo>
                <a:lnTo>
                  <a:pt x="121412" y="24867"/>
                </a:lnTo>
                <a:cubicBezTo>
                  <a:pt x="66815" y="24867"/>
                  <a:pt x="27940" y="68529"/>
                  <a:pt x="27940" y="123127"/>
                </a:cubicBezTo>
                <a:cubicBezTo>
                  <a:pt x="27940" y="164027"/>
                  <a:pt x="50193" y="199198"/>
                  <a:pt x="84358" y="214227"/>
                </a:cubicBezTo>
                <a:lnTo>
                  <a:pt x="121730" y="221930"/>
                </a:lnTo>
                <a:lnTo>
                  <a:pt x="121730" y="246882"/>
                </a:lnTo>
                <a:lnTo>
                  <a:pt x="121412" y="246914"/>
                </a:lnTo>
                <a:cubicBezTo>
                  <a:pt x="48755" y="246914"/>
                  <a:pt x="0" y="189929"/>
                  <a:pt x="0" y="123749"/>
                </a:cubicBezTo>
                <a:cubicBezTo>
                  <a:pt x="0" y="65853"/>
                  <a:pt x="37854" y="14500"/>
                  <a:pt x="96000" y="2567"/>
                </a:cubicBezTo>
                <a:lnTo>
                  <a:pt x="12173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8" name="Shape 8671"/>
          <xdr:cNvSpPr>
            <a:spLocks/>
          </xdr:cNvSpPr>
        </xdr:nvSpPr>
        <xdr:spPr bwMode="auto">
          <a:xfrm>
            <a:off x="6800335" y="1287542"/>
            <a:ext cx="122444" cy="246699"/>
          </a:xfrm>
          <a:custGeom>
            <a:avLst/>
            <a:gdLst>
              <a:gd name="T0" fmla="*/ 381 w 121780"/>
              <a:gd name="T1" fmla="*/ 0 h 246920"/>
              <a:gd name="T2" fmla="*/ 121780 w 121780"/>
              <a:gd name="T3" fmla="*/ 123165 h 246920"/>
              <a:gd name="T4" fmla="*/ 25789 w 121780"/>
              <a:gd name="T5" fmla="*/ 244347 h 246920"/>
              <a:gd name="T6" fmla="*/ 0 w 121780"/>
              <a:gd name="T7" fmla="*/ 246920 h 246920"/>
              <a:gd name="T8" fmla="*/ 0 w 121780"/>
              <a:gd name="T9" fmla="*/ 221968 h 246920"/>
              <a:gd name="T10" fmla="*/ 381 w 121780"/>
              <a:gd name="T11" fmla="*/ 222047 h 246920"/>
              <a:gd name="T12" fmla="*/ 93789 w 121780"/>
              <a:gd name="T13" fmla="*/ 123787 h 246920"/>
              <a:gd name="T14" fmla="*/ 37393 w 121780"/>
              <a:gd name="T15" fmla="*/ 32686 h 246920"/>
              <a:gd name="T16" fmla="*/ 0 w 121780"/>
              <a:gd name="T17" fmla="*/ 24970 h 246920"/>
              <a:gd name="T18" fmla="*/ 0 w 121780"/>
              <a:gd name="T19" fmla="*/ 38 h 246920"/>
              <a:gd name="T20" fmla="*/ 381 w 121780"/>
              <a:gd name="T21" fmla="*/ 0 h 246920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21780"/>
              <a:gd name="T34" fmla="*/ 0 h 246920"/>
              <a:gd name="T35" fmla="*/ 121780 w 121780"/>
              <a:gd name="T36" fmla="*/ 246920 h 246920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46920" w="121780">
                <a:moveTo>
                  <a:pt x="381" y="0"/>
                </a:moveTo>
                <a:cubicBezTo>
                  <a:pt x="73025" y="0"/>
                  <a:pt x="121780" y="56985"/>
                  <a:pt x="121780" y="123165"/>
                </a:cubicBezTo>
                <a:cubicBezTo>
                  <a:pt x="121780" y="181061"/>
                  <a:pt x="83927" y="232413"/>
                  <a:pt x="25789" y="244347"/>
                </a:cubicBezTo>
                <a:lnTo>
                  <a:pt x="0" y="246920"/>
                </a:lnTo>
                <a:lnTo>
                  <a:pt x="0" y="221968"/>
                </a:lnTo>
                <a:lnTo>
                  <a:pt x="381" y="222047"/>
                </a:lnTo>
                <a:cubicBezTo>
                  <a:pt x="54914" y="222047"/>
                  <a:pt x="93789" y="178397"/>
                  <a:pt x="93789" y="123787"/>
                </a:cubicBezTo>
                <a:cubicBezTo>
                  <a:pt x="93789" y="82887"/>
                  <a:pt x="71529" y="47716"/>
                  <a:pt x="37393" y="32686"/>
                </a:cubicBezTo>
                <a:lnTo>
                  <a:pt x="0" y="24970"/>
                </a:lnTo>
                <a:lnTo>
                  <a:pt x="0" y="38"/>
                </a:lnTo>
                <a:lnTo>
                  <a:pt x="381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29" name="Shape 8672"/>
          <xdr:cNvSpPr>
            <a:spLocks/>
          </xdr:cNvSpPr>
        </xdr:nvSpPr>
        <xdr:spPr bwMode="auto">
          <a:xfrm>
            <a:off x="7081013" y="1291029"/>
            <a:ext cx="103606" cy="238853"/>
          </a:xfrm>
          <a:custGeom>
            <a:avLst/>
            <a:gdLst>
              <a:gd name="T0" fmla="*/ 0 w 104369"/>
              <a:gd name="T1" fmla="*/ 0 h 238709"/>
              <a:gd name="T2" fmla="*/ 82842 w 104369"/>
              <a:gd name="T3" fmla="*/ 0 h 238709"/>
              <a:gd name="T4" fmla="*/ 104369 w 104369"/>
              <a:gd name="T5" fmla="*/ 1870 h 238709"/>
              <a:gd name="T6" fmla="*/ 104369 w 104369"/>
              <a:gd name="T7" fmla="*/ 28758 h 238709"/>
              <a:gd name="T8" fmla="*/ 82842 w 104369"/>
              <a:gd name="T9" fmla="*/ 24905 h 238709"/>
              <a:gd name="T10" fmla="*/ 26937 w 104369"/>
              <a:gd name="T11" fmla="*/ 24905 h 238709"/>
              <a:gd name="T12" fmla="*/ 26937 w 104369"/>
              <a:gd name="T13" fmla="*/ 213817 h 238709"/>
              <a:gd name="T14" fmla="*/ 82842 w 104369"/>
              <a:gd name="T15" fmla="*/ 213817 h 238709"/>
              <a:gd name="T16" fmla="*/ 104369 w 104369"/>
              <a:gd name="T17" fmla="*/ 210021 h 238709"/>
              <a:gd name="T18" fmla="*/ 104369 w 104369"/>
              <a:gd name="T19" fmla="*/ 236818 h 238709"/>
              <a:gd name="T20" fmla="*/ 82842 w 104369"/>
              <a:gd name="T21" fmla="*/ 238709 h 238709"/>
              <a:gd name="T22" fmla="*/ 0 w 104369"/>
              <a:gd name="T23" fmla="*/ 238709 h 238709"/>
              <a:gd name="T24" fmla="*/ 0 w 104369"/>
              <a:gd name="T25" fmla="*/ 0 h 23870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04369"/>
              <a:gd name="T40" fmla="*/ 0 h 238709"/>
              <a:gd name="T41" fmla="*/ 104369 w 104369"/>
              <a:gd name="T42" fmla="*/ 238709 h 23870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09" w="104369">
                <a:moveTo>
                  <a:pt x="0" y="0"/>
                </a:moveTo>
                <a:lnTo>
                  <a:pt x="82842" y="0"/>
                </a:lnTo>
                <a:lnTo>
                  <a:pt x="104369" y="1870"/>
                </a:lnTo>
                <a:lnTo>
                  <a:pt x="104369" y="28758"/>
                </a:lnTo>
                <a:lnTo>
                  <a:pt x="82842" y="24905"/>
                </a:lnTo>
                <a:lnTo>
                  <a:pt x="26937" y="24905"/>
                </a:lnTo>
                <a:lnTo>
                  <a:pt x="26937" y="213817"/>
                </a:lnTo>
                <a:lnTo>
                  <a:pt x="82842" y="213817"/>
                </a:lnTo>
                <a:lnTo>
                  <a:pt x="104369" y="210021"/>
                </a:lnTo>
                <a:lnTo>
                  <a:pt x="104369" y="236818"/>
                </a:lnTo>
                <a:lnTo>
                  <a:pt x="82842" y="238709"/>
                </a:lnTo>
                <a:lnTo>
                  <a:pt x="0" y="2387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0" name="Shape 8673"/>
          <xdr:cNvSpPr>
            <a:spLocks/>
          </xdr:cNvSpPr>
        </xdr:nvSpPr>
        <xdr:spPr bwMode="auto">
          <a:xfrm>
            <a:off x="7186503" y="1292773"/>
            <a:ext cx="105490" cy="235367"/>
          </a:xfrm>
          <a:custGeom>
            <a:avLst/>
            <a:gdLst>
              <a:gd name="T0" fmla="*/ 0 w 105346"/>
              <a:gd name="T1" fmla="*/ 0 h 234948"/>
              <a:gd name="T2" fmla="*/ 5474 w 105346"/>
              <a:gd name="T3" fmla="*/ 476 h 234948"/>
              <a:gd name="T4" fmla="*/ 105346 w 105346"/>
              <a:gd name="T5" fmla="*/ 117205 h 234948"/>
              <a:gd name="T6" fmla="*/ 5474 w 105346"/>
              <a:gd name="T7" fmla="*/ 234467 h 234948"/>
              <a:gd name="T8" fmla="*/ 0 w 105346"/>
              <a:gd name="T9" fmla="*/ 234948 h 234948"/>
              <a:gd name="T10" fmla="*/ 0 w 105346"/>
              <a:gd name="T11" fmla="*/ 208151 h 234948"/>
              <a:gd name="T12" fmla="*/ 19417 w 105346"/>
              <a:gd name="T13" fmla="*/ 204726 h 234948"/>
              <a:gd name="T14" fmla="*/ 77432 w 105346"/>
              <a:gd name="T15" fmla="*/ 117828 h 234948"/>
              <a:gd name="T16" fmla="*/ 19417 w 105346"/>
              <a:gd name="T17" fmla="*/ 30363 h 234948"/>
              <a:gd name="T18" fmla="*/ 0 w 105346"/>
              <a:gd name="T19" fmla="*/ 26888 h 234948"/>
              <a:gd name="T20" fmla="*/ 0 w 105346"/>
              <a:gd name="T21" fmla="*/ 0 h 23494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5346"/>
              <a:gd name="T34" fmla="*/ 0 h 234948"/>
              <a:gd name="T35" fmla="*/ 105346 w 105346"/>
              <a:gd name="T36" fmla="*/ 234948 h 23494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34948" w="105346">
                <a:moveTo>
                  <a:pt x="0" y="0"/>
                </a:moveTo>
                <a:lnTo>
                  <a:pt x="5474" y="476"/>
                </a:lnTo>
                <a:cubicBezTo>
                  <a:pt x="65674" y="11259"/>
                  <a:pt x="105346" y="58087"/>
                  <a:pt x="105346" y="117205"/>
                </a:cubicBezTo>
                <a:cubicBezTo>
                  <a:pt x="105346" y="176257"/>
                  <a:pt x="65674" y="223563"/>
                  <a:pt x="5474" y="234467"/>
                </a:cubicBezTo>
                <a:lnTo>
                  <a:pt x="0" y="234948"/>
                </a:lnTo>
                <a:lnTo>
                  <a:pt x="0" y="208151"/>
                </a:lnTo>
                <a:lnTo>
                  <a:pt x="19417" y="204726"/>
                </a:lnTo>
                <a:cubicBezTo>
                  <a:pt x="55743" y="190730"/>
                  <a:pt x="77432" y="157747"/>
                  <a:pt x="77432" y="117828"/>
                </a:cubicBezTo>
                <a:cubicBezTo>
                  <a:pt x="77432" y="77918"/>
                  <a:pt x="55743" y="44552"/>
                  <a:pt x="19417" y="30363"/>
                </a:cubicBezTo>
                <a:lnTo>
                  <a:pt x="0" y="26888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1" name="Shape 8674"/>
          <xdr:cNvSpPr>
            <a:spLocks/>
          </xdr:cNvSpPr>
        </xdr:nvSpPr>
        <xdr:spPr bwMode="auto">
          <a:xfrm>
            <a:off x="7348506" y="1291029"/>
            <a:ext cx="173305" cy="238853"/>
          </a:xfrm>
          <a:custGeom>
            <a:avLst/>
            <a:gdLst>
              <a:gd name="T0" fmla="*/ 0 w 174244"/>
              <a:gd name="T1" fmla="*/ 0 h 238722"/>
              <a:gd name="T2" fmla="*/ 172530 w 174244"/>
              <a:gd name="T3" fmla="*/ 0 h 238722"/>
              <a:gd name="T4" fmla="*/ 172530 w 174244"/>
              <a:gd name="T5" fmla="*/ 24600 h 238722"/>
              <a:gd name="T6" fmla="*/ 26924 w 174244"/>
              <a:gd name="T7" fmla="*/ 24600 h 238722"/>
              <a:gd name="T8" fmla="*/ 26924 w 174244"/>
              <a:gd name="T9" fmla="*/ 106121 h 238722"/>
              <a:gd name="T10" fmla="*/ 157188 w 174244"/>
              <a:gd name="T11" fmla="*/ 106121 h 238722"/>
              <a:gd name="T12" fmla="*/ 157188 w 174244"/>
              <a:gd name="T13" fmla="*/ 130658 h 238722"/>
              <a:gd name="T14" fmla="*/ 26924 w 174244"/>
              <a:gd name="T15" fmla="*/ 130658 h 238722"/>
              <a:gd name="T16" fmla="*/ 26924 w 174244"/>
              <a:gd name="T17" fmla="*/ 214198 h 238722"/>
              <a:gd name="T18" fmla="*/ 174244 w 174244"/>
              <a:gd name="T19" fmla="*/ 214198 h 238722"/>
              <a:gd name="T20" fmla="*/ 174244 w 174244"/>
              <a:gd name="T21" fmla="*/ 238722 h 238722"/>
              <a:gd name="T22" fmla="*/ 0 w 174244"/>
              <a:gd name="T23" fmla="*/ 238722 h 238722"/>
              <a:gd name="T24" fmla="*/ 0 w 174244"/>
              <a:gd name="T25" fmla="*/ 0 h 238722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174244"/>
              <a:gd name="T40" fmla="*/ 0 h 238722"/>
              <a:gd name="T41" fmla="*/ 174244 w 174244"/>
              <a:gd name="T42" fmla="*/ 238722 h 238722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238722" w="174244">
                <a:moveTo>
                  <a:pt x="0" y="0"/>
                </a:moveTo>
                <a:lnTo>
                  <a:pt x="172530" y="0"/>
                </a:lnTo>
                <a:lnTo>
                  <a:pt x="172530" y="24600"/>
                </a:lnTo>
                <a:lnTo>
                  <a:pt x="26924" y="24600"/>
                </a:lnTo>
                <a:lnTo>
                  <a:pt x="26924" y="106121"/>
                </a:lnTo>
                <a:lnTo>
                  <a:pt x="157188" y="106121"/>
                </a:lnTo>
                <a:lnTo>
                  <a:pt x="157188" y="130658"/>
                </a:lnTo>
                <a:lnTo>
                  <a:pt x="26924" y="130658"/>
                </a:lnTo>
                <a:lnTo>
                  <a:pt x="26924" y="214198"/>
                </a:lnTo>
                <a:lnTo>
                  <a:pt x="174244" y="214198"/>
                </a:lnTo>
                <a:lnTo>
                  <a:pt x="174244" y="238722"/>
                </a:lnTo>
                <a:lnTo>
                  <a:pt x="0" y="238722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2" name="Shape 8675"/>
          <xdr:cNvSpPr>
            <a:spLocks/>
          </xdr:cNvSpPr>
        </xdr:nvSpPr>
        <xdr:spPr bwMode="auto">
          <a:xfrm>
            <a:off x="4132946" y="2580315"/>
            <a:ext cx="171421" cy="248442"/>
          </a:xfrm>
          <a:custGeom>
            <a:avLst/>
            <a:gdLst>
              <a:gd name="T0" fmla="*/ 92723 w 171107"/>
              <a:gd name="T1" fmla="*/ 0 h 248412"/>
              <a:gd name="T2" fmla="*/ 168643 w 171107"/>
              <a:gd name="T3" fmla="*/ 69583 h 248412"/>
              <a:gd name="T4" fmla="*/ 106743 w 171107"/>
              <a:gd name="T5" fmla="*/ 165126 h 248412"/>
              <a:gd name="T6" fmla="*/ 41262 w 171107"/>
              <a:gd name="T7" fmla="*/ 223190 h 248412"/>
              <a:gd name="T8" fmla="*/ 171107 w 171107"/>
              <a:gd name="T9" fmla="*/ 223190 h 248412"/>
              <a:gd name="T10" fmla="*/ 171107 w 171107"/>
              <a:gd name="T11" fmla="*/ 248412 h 248412"/>
              <a:gd name="T12" fmla="*/ 0 w 171107"/>
              <a:gd name="T13" fmla="*/ 248412 h 248412"/>
              <a:gd name="T14" fmla="*/ 0 w 171107"/>
              <a:gd name="T15" fmla="*/ 227089 h 248412"/>
              <a:gd name="T16" fmla="*/ 88887 w 171107"/>
              <a:gd name="T17" fmla="*/ 148704 h 248412"/>
              <a:gd name="T18" fmla="*/ 139954 w 171107"/>
              <a:gd name="T19" fmla="*/ 71717 h 248412"/>
              <a:gd name="T20" fmla="*/ 90640 w 171107"/>
              <a:gd name="T21" fmla="*/ 24778 h 248412"/>
              <a:gd name="T22" fmla="*/ 24854 w 171107"/>
              <a:gd name="T23" fmla="*/ 66802 h 248412"/>
              <a:gd name="T24" fmla="*/ 4509 w 171107"/>
              <a:gd name="T25" fmla="*/ 52096 h 248412"/>
              <a:gd name="T26" fmla="*/ 92723 w 171107"/>
              <a:gd name="T27" fmla="*/ 0 h 24841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71107"/>
              <a:gd name="T43" fmla="*/ 0 h 248412"/>
              <a:gd name="T44" fmla="*/ 171107 w 171107"/>
              <a:gd name="T45" fmla="*/ 248412 h 24841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248412" w="171107">
                <a:moveTo>
                  <a:pt x="92723" y="0"/>
                </a:moveTo>
                <a:cubicBezTo>
                  <a:pt x="137135" y="0"/>
                  <a:pt x="168643" y="29375"/>
                  <a:pt x="168643" y="69583"/>
                </a:cubicBezTo>
                <a:cubicBezTo>
                  <a:pt x="168643" y="105702"/>
                  <a:pt x="149771" y="127699"/>
                  <a:pt x="106743" y="165126"/>
                </a:cubicBezTo>
                <a:lnTo>
                  <a:pt x="41262" y="223190"/>
                </a:lnTo>
                <a:lnTo>
                  <a:pt x="171107" y="223190"/>
                </a:lnTo>
                <a:lnTo>
                  <a:pt x="171107" y="248412"/>
                </a:lnTo>
                <a:lnTo>
                  <a:pt x="0" y="248412"/>
                </a:lnTo>
                <a:lnTo>
                  <a:pt x="0" y="227089"/>
                </a:lnTo>
                <a:lnTo>
                  <a:pt x="88887" y="148704"/>
                </a:lnTo>
                <a:cubicBezTo>
                  <a:pt x="126302" y="115126"/>
                  <a:pt x="139954" y="96241"/>
                  <a:pt x="139954" y="71717"/>
                </a:cubicBezTo>
                <a:cubicBezTo>
                  <a:pt x="139954" y="43028"/>
                  <a:pt x="117196" y="24778"/>
                  <a:pt x="90640" y="24778"/>
                </a:cubicBezTo>
                <a:cubicBezTo>
                  <a:pt x="62662" y="24778"/>
                  <a:pt x="44399" y="39510"/>
                  <a:pt x="24854" y="66802"/>
                </a:cubicBezTo>
                <a:lnTo>
                  <a:pt x="4509" y="52096"/>
                </a:lnTo>
                <a:cubicBezTo>
                  <a:pt x="26607" y="19253"/>
                  <a:pt x="49682" y="0"/>
                  <a:pt x="92723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3" name="Shape 8676"/>
          <xdr:cNvSpPr>
            <a:spLocks/>
          </xdr:cNvSpPr>
        </xdr:nvSpPr>
        <xdr:spPr bwMode="auto">
          <a:xfrm>
            <a:off x="4347693" y="2579443"/>
            <a:ext cx="103606" cy="253673"/>
          </a:xfrm>
          <a:custGeom>
            <a:avLst/>
            <a:gdLst>
              <a:gd name="T0" fmla="*/ 103403 w 103403"/>
              <a:gd name="T1" fmla="*/ 0 h 253316"/>
              <a:gd name="T2" fmla="*/ 103403 w 103403"/>
              <a:gd name="T3" fmla="*/ 25217 h 253316"/>
              <a:gd name="T4" fmla="*/ 103238 w 103403"/>
              <a:gd name="T5" fmla="*/ 25173 h 253316"/>
              <a:gd name="T6" fmla="*/ 28702 w 103403"/>
              <a:gd name="T7" fmla="*/ 126252 h 253316"/>
              <a:gd name="T8" fmla="*/ 72829 w 103403"/>
              <a:gd name="T9" fmla="*/ 219825 h 253316"/>
              <a:gd name="T10" fmla="*/ 103403 w 103403"/>
              <a:gd name="T11" fmla="*/ 227964 h 253316"/>
              <a:gd name="T12" fmla="*/ 103403 w 103403"/>
              <a:gd name="T13" fmla="*/ 253296 h 253316"/>
              <a:gd name="T14" fmla="*/ 103238 w 103403"/>
              <a:gd name="T15" fmla="*/ 253316 h 253316"/>
              <a:gd name="T16" fmla="*/ 0 w 103403"/>
              <a:gd name="T17" fmla="*/ 127002 h 253316"/>
              <a:gd name="T18" fmla="*/ 81280 w 103403"/>
              <a:gd name="T19" fmla="*/ 2570 h 253316"/>
              <a:gd name="T20" fmla="*/ 103403 w 103403"/>
              <a:gd name="T21" fmla="*/ 0 h 2533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3403"/>
              <a:gd name="T34" fmla="*/ 0 h 253316"/>
              <a:gd name="T35" fmla="*/ 103403 w 103403"/>
              <a:gd name="T36" fmla="*/ 253316 h 2533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53316" w="103403">
                <a:moveTo>
                  <a:pt x="103403" y="0"/>
                </a:moveTo>
                <a:lnTo>
                  <a:pt x="103403" y="25217"/>
                </a:lnTo>
                <a:lnTo>
                  <a:pt x="103238" y="25173"/>
                </a:lnTo>
                <a:cubicBezTo>
                  <a:pt x="57379" y="25173"/>
                  <a:pt x="28702" y="72023"/>
                  <a:pt x="28702" y="126252"/>
                </a:cubicBezTo>
                <a:cubicBezTo>
                  <a:pt x="28702" y="166962"/>
                  <a:pt x="45218" y="203900"/>
                  <a:pt x="72829" y="219825"/>
                </a:cubicBezTo>
                <a:lnTo>
                  <a:pt x="103403" y="227964"/>
                </a:lnTo>
                <a:lnTo>
                  <a:pt x="103403" y="253296"/>
                </a:lnTo>
                <a:lnTo>
                  <a:pt x="103238" y="253316"/>
                </a:lnTo>
                <a:cubicBezTo>
                  <a:pt x="39891" y="253316"/>
                  <a:pt x="0" y="195950"/>
                  <a:pt x="0" y="127002"/>
                </a:cubicBezTo>
                <a:cubicBezTo>
                  <a:pt x="0" y="66683"/>
                  <a:pt x="31066" y="14639"/>
                  <a:pt x="81280" y="2570"/>
                </a:cubicBezTo>
                <a:lnTo>
                  <a:pt x="103403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4" name="Shape 8677"/>
          <xdr:cNvSpPr>
            <a:spLocks/>
          </xdr:cNvSpPr>
        </xdr:nvSpPr>
        <xdr:spPr bwMode="auto">
          <a:xfrm>
            <a:off x="4451299" y="2579443"/>
            <a:ext cx="103606" cy="253673"/>
          </a:xfrm>
          <a:custGeom>
            <a:avLst/>
            <a:gdLst>
              <a:gd name="T0" fmla="*/ 533 w 103365"/>
              <a:gd name="T1" fmla="*/ 0 h 253358"/>
              <a:gd name="T2" fmla="*/ 103365 w 103365"/>
              <a:gd name="T3" fmla="*/ 126314 h 253358"/>
              <a:gd name="T4" fmla="*/ 22362 w 103365"/>
              <a:gd name="T5" fmla="*/ 250746 h 253358"/>
              <a:gd name="T6" fmla="*/ 0 w 103365"/>
              <a:gd name="T7" fmla="*/ 253358 h 253358"/>
              <a:gd name="T8" fmla="*/ 0 w 103365"/>
              <a:gd name="T9" fmla="*/ 228026 h 253358"/>
              <a:gd name="T10" fmla="*/ 533 w 103365"/>
              <a:gd name="T11" fmla="*/ 228168 h 253358"/>
              <a:gd name="T12" fmla="*/ 74701 w 103365"/>
              <a:gd name="T13" fmla="*/ 127064 h 253358"/>
              <a:gd name="T14" fmla="*/ 30848 w 103365"/>
              <a:gd name="T15" fmla="*/ 33564 h 253358"/>
              <a:gd name="T16" fmla="*/ 0 w 103365"/>
              <a:gd name="T17" fmla="*/ 25279 h 253358"/>
              <a:gd name="T18" fmla="*/ 0 w 103365"/>
              <a:gd name="T19" fmla="*/ 62 h 253358"/>
              <a:gd name="T20" fmla="*/ 533 w 103365"/>
              <a:gd name="T21" fmla="*/ 0 h 25335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3365"/>
              <a:gd name="T34" fmla="*/ 0 h 253358"/>
              <a:gd name="T35" fmla="*/ 103365 w 103365"/>
              <a:gd name="T36" fmla="*/ 253358 h 25335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53358" w="103365">
                <a:moveTo>
                  <a:pt x="533" y="0"/>
                </a:moveTo>
                <a:cubicBezTo>
                  <a:pt x="63487" y="0"/>
                  <a:pt x="103365" y="57429"/>
                  <a:pt x="103365" y="126314"/>
                </a:cubicBezTo>
                <a:cubicBezTo>
                  <a:pt x="103365" y="186644"/>
                  <a:pt x="72309" y="238680"/>
                  <a:pt x="22362" y="250746"/>
                </a:cubicBezTo>
                <a:lnTo>
                  <a:pt x="0" y="253358"/>
                </a:lnTo>
                <a:lnTo>
                  <a:pt x="0" y="228026"/>
                </a:lnTo>
                <a:lnTo>
                  <a:pt x="533" y="228168"/>
                </a:lnTo>
                <a:cubicBezTo>
                  <a:pt x="46381" y="228168"/>
                  <a:pt x="74701" y="180911"/>
                  <a:pt x="74701" y="127064"/>
                </a:cubicBezTo>
                <a:cubicBezTo>
                  <a:pt x="74701" y="86630"/>
                  <a:pt x="58342" y="49568"/>
                  <a:pt x="30848" y="33564"/>
                </a:cubicBezTo>
                <a:lnTo>
                  <a:pt x="0" y="25279"/>
                </a:lnTo>
                <a:lnTo>
                  <a:pt x="0" y="62"/>
                </a:lnTo>
                <a:lnTo>
                  <a:pt x="533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5" name="Shape 8678"/>
          <xdr:cNvSpPr>
            <a:spLocks/>
          </xdr:cNvSpPr>
        </xdr:nvSpPr>
        <xdr:spPr bwMode="auto">
          <a:xfrm>
            <a:off x="4585046" y="2582058"/>
            <a:ext cx="81001" cy="246699"/>
          </a:xfrm>
          <a:custGeom>
            <a:avLst/>
            <a:gdLst>
              <a:gd name="T0" fmla="*/ 59817 w 80137"/>
              <a:gd name="T1" fmla="*/ 0 h 246647"/>
              <a:gd name="T2" fmla="*/ 80137 w 80137"/>
              <a:gd name="T3" fmla="*/ 0 h 246647"/>
              <a:gd name="T4" fmla="*/ 80137 w 80137"/>
              <a:gd name="T5" fmla="*/ 246647 h 246647"/>
              <a:gd name="T6" fmla="*/ 52832 w 80137"/>
              <a:gd name="T7" fmla="*/ 246647 h 246647"/>
              <a:gd name="T8" fmla="*/ 52832 w 80137"/>
              <a:gd name="T9" fmla="*/ 28689 h 246647"/>
              <a:gd name="T10" fmla="*/ 6617 w 80137"/>
              <a:gd name="T11" fmla="*/ 43040 h 246647"/>
              <a:gd name="T12" fmla="*/ 0 w 80137"/>
              <a:gd name="T13" fmla="*/ 20625 h 246647"/>
              <a:gd name="T14" fmla="*/ 59817 w 80137"/>
              <a:gd name="T15" fmla="*/ 0 h 24664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0137"/>
              <a:gd name="T25" fmla="*/ 0 h 246647"/>
              <a:gd name="T26" fmla="*/ 80137 w 80137"/>
              <a:gd name="T27" fmla="*/ 246647 h 24664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h="246647" w="80137">
                <a:moveTo>
                  <a:pt x="59817" y="0"/>
                </a:moveTo>
                <a:lnTo>
                  <a:pt x="80137" y="0"/>
                </a:lnTo>
                <a:lnTo>
                  <a:pt x="80137" y="246647"/>
                </a:lnTo>
                <a:lnTo>
                  <a:pt x="52832" y="246647"/>
                </a:lnTo>
                <a:lnTo>
                  <a:pt x="52832" y="28689"/>
                </a:lnTo>
                <a:lnTo>
                  <a:pt x="6617" y="43040"/>
                </a:lnTo>
                <a:lnTo>
                  <a:pt x="0" y="20625"/>
                </a:lnTo>
                <a:lnTo>
                  <a:pt x="59817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6" name="Shape 8679"/>
          <xdr:cNvSpPr>
            <a:spLocks/>
          </xdr:cNvSpPr>
        </xdr:nvSpPr>
        <xdr:spPr bwMode="auto">
          <a:xfrm>
            <a:off x="4718792" y="2583802"/>
            <a:ext cx="175189" cy="249314"/>
          </a:xfrm>
          <a:custGeom>
            <a:avLst/>
            <a:gdLst>
              <a:gd name="T0" fmla="*/ 23089 w 174942"/>
              <a:gd name="T1" fmla="*/ 0 h 249161"/>
              <a:gd name="T2" fmla="*/ 164109 w 174942"/>
              <a:gd name="T3" fmla="*/ 0 h 249161"/>
              <a:gd name="T4" fmla="*/ 164109 w 174942"/>
              <a:gd name="T5" fmla="*/ 25603 h 249161"/>
              <a:gd name="T6" fmla="*/ 47244 w 174942"/>
              <a:gd name="T7" fmla="*/ 25603 h 249161"/>
              <a:gd name="T8" fmla="*/ 41961 w 174942"/>
              <a:gd name="T9" fmla="*/ 103987 h 249161"/>
              <a:gd name="T10" fmla="*/ 90272 w 174942"/>
              <a:gd name="T11" fmla="*/ 93104 h 249161"/>
              <a:gd name="T12" fmla="*/ 174942 w 174942"/>
              <a:gd name="T13" fmla="*/ 168339 h 249161"/>
              <a:gd name="T14" fmla="*/ 87439 w 174942"/>
              <a:gd name="T15" fmla="*/ 249161 h 249161"/>
              <a:gd name="T16" fmla="*/ 0 w 174942"/>
              <a:gd name="T17" fmla="*/ 210299 h 249161"/>
              <a:gd name="T18" fmla="*/ 18174 w 174942"/>
              <a:gd name="T19" fmla="*/ 190335 h 249161"/>
              <a:gd name="T20" fmla="*/ 87821 w 174942"/>
              <a:gd name="T21" fmla="*/ 223952 h 249161"/>
              <a:gd name="T22" fmla="*/ 146952 w 174942"/>
              <a:gd name="T23" fmla="*/ 169405 h 249161"/>
              <a:gd name="T24" fmla="*/ 86055 w 174942"/>
              <a:gd name="T25" fmla="*/ 117577 h 249161"/>
              <a:gd name="T26" fmla="*/ 34595 w 174942"/>
              <a:gd name="T27" fmla="*/ 131585 h 249161"/>
              <a:gd name="T28" fmla="*/ 16091 w 174942"/>
              <a:gd name="T29" fmla="*/ 119329 h 249161"/>
              <a:gd name="T30" fmla="*/ 23089 w 174942"/>
              <a:gd name="T31" fmla="*/ 0 h 249161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w 174942"/>
              <a:gd name="T49" fmla="*/ 0 h 249161"/>
              <a:gd name="T50" fmla="*/ 174942 w 174942"/>
              <a:gd name="T51" fmla="*/ 249161 h 249161"/>
            </a:gdLst>
            <a:ahLst/>
            <a:cxnLst>
              <a:cxn ang="T32">
                <a:pos x="T0" y="T1"/>
              </a:cxn>
              <a:cxn ang="T33">
                <a:pos x="T2" y="T3"/>
              </a:cxn>
              <a:cxn ang="T34">
                <a:pos x="T4" y="T5"/>
              </a:cxn>
              <a:cxn ang="T35">
                <a:pos x="T6" y="T7"/>
              </a:cxn>
              <a:cxn ang="T36">
                <a:pos x="T8" y="T9"/>
              </a:cxn>
              <a:cxn ang="T37">
                <a:pos x="T10" y="T11"/>
              </a:cxn>
              <a:cxn ang="T38">
                <a:pos x="T12" y="T13"/>
              </a:cxn>
              <a:cxn ang="T39">
                <a:pos x="T14" y="T15"/>
              </a:cxn>
              <a:cxn ang="T40">
                <a:pos x="T16" y="T17"/>
              </a:cxn>
              <a:cxn ang="T41">
                <a:pos x="T18" y="T19"/>
              </a:cxn>
              <a:cxn ang="T42">
                <a:pos x="T20" y="T21"/>
              </a:cxn>
              <a:cxn ang="T43">
                <a:pos x="T22" y="T23"/>
              </a:cxn>
              <a:cxn ang="T44">
                <a:pos x="T24" y="T25"/>
              </a:cxn>
              <a:cxn ang="T45">
                <a:pos x="T26" y="T27"/>
              </a:cxn>
              <a:cxn ang="T46">
                <a:pos x="T28" y="T29"/>
              </a:cxn>
              <a:cxn ang="T47">
                <a:pos x="T30" y="T31"/>
              </a:cxn>
            </a:cxnLst>
            <a:rect l="T48" t="T49" r="T50" b="T51"/>
            <a:pathLst>
              <a:path h="249161" w="174942">
                <a:moveTo>
                  <a:pt x="23089" y="0"/>
                </a:moveTo>
                <a:lnTo>
                  <a:pt x="164109" y="0"/>
                </a:lnTo>
                <a:lnTo>
                  <a:pt x="164109" y="25603"/>
                </a:lnTo>
                <a:lnTo>
                  <a:pt x="47244" y="25603"/>
                </a:lnTo>
                <a:lnTo>
                  <a:pt x="41961" y="103987"/>
                </a:lnTo>
                <a:cubicBezTo>
                  <a:pt x="56299" y="97625"/>
                  <a:pt x="69939" y="93104"/>
                  <a:pt x="90272" y="93104"/>
                </a:cubicBezTo>
                <a:cubicBezTo>
                  <a:pt x="137820" y="93104"/>
                  <a:pt x="174942" y="121450"/>
                  <a:pt x="174942" y="168339"/>
                </a:cubicBezTo>
                <a:cubicBezTo>
                  <a:pt x="174942" y="216586"/>
                  <a:pt x="138582" y="249161"/>
                  <a:pt x="87439" y="249161"/>
                </a:cubicBezTo>
                <a:cubicBezTo>
                  <a:pt x="52463" y="249161"/>
                  <a:pt x="22009" y="232372"/>
                  <a:pt x="0" y="210299"/>
                </a:cubicBezTo>
                <a:lnTo>
                  <a:pt x="18174" y="190335"/>
                </a:lnTo>
                <a:cubicBezTo>
                  <a:pt x="39510" y="211049"/>
                  <a:pt x="62979" y="223952"/>
                  <a:pt x="87821" y="223952"/>
                </a:cubicBezTo>
                <a:cubicBezTo>
                  <a:pt x="122796" y="223952"/>
                  <a:pt x="146952" y="200851"/>
                  <a:pt x="146952" y="169405"/>
                </a:cubicBezTo>
                <a:cubicBezTo>
                  <a:pt x="146952" y="138570"/>
                  <a:pt x="122098" y="117577"/>
                  <a:pt x="86055" y="117577"/>
                </a:cubicBezTo>
                <a:cubicBezTo>
                  <a:pt x="65418" y="117577"/>
                  <a:pt x="48997" y="123863"/>
                  <a:pt x="34595" y="131585"/>
                </a:cubicBezTo>
                <a:lnTo>
                  <a:pt x="16091" y="119329"/>
                </a:lnTo>
                <a:lnTo>
                  <a:pt x="23089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7" name="Shape 452303"/>
          <xdr:cNvSpPr>
            <a:spLocks/>
          </xdr:cNvSpPr>
        </xdr:nvSpPr>
        <xdr:spPr bwMode="auto">
          <a:xfrm>
            <a:off x="5042797" y="2709331"/>
            <a:ext cx="97955" cy="28767"/>
          </a:xfrm>
          <a:custGeom>
            <a:avLst/>
            <a:gdLst>
              <a:gd name="T0" fmla="*/ 0 w 97257"/>
              <a:gd name="T1" fmla="*/ 0 h 28372"/>
              <a:gd name="T2" fmla="*/ 97257 w 97257"/>
              <a:gd name="T3" fmla="*/ 0 h 28372"/>
              <a:gd name="T4" fmla="*/ 97257 w 97257"/>
              <a:gd name="T5" fmla="*/ 28372 h 28372"/>
              <a:gd name="T6" fmla="*/ 0 w 97257"/>
              <a:gd name="T7" fmla="*/ 28372 h 28372"/>
              <a:gd name="T8" fmla="*/ 0 w 97257"/>
              <a:gd name="T9" fmla="*/ 0 h 2837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  <a:gd name="T15" fmla="*/ 0 w 97257"/>
              <a:gd name="T16" fmla="*/ 0 h 28372"/>
              <a:gd name="T17" fmla="*/ 97257 w 97257"/>
              <a:gd name="T18" fmla="*/ 28372 h 28372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T15" t="T16" r="T17" b="T18"/>
            <a:pathLst>
              <a:path h="28372" w="97257">
                <a:moveTo>
                  <a:pt x="0" y="0"/>
                </a:moveTo>
                <a:lnTo>
                  <a:pt x="97257" y="0"/>
                </a:lnTo>
                <a:lnTo>
                  <a:pt x="97257" y="28372"/>
                </a:lnTo>
                <a:lnTo>
                  <a:pt x="0" y="28372"/>
                </a:lnTo>
                <a:lnTo>
                  <a:pt x="0" y="0"/>
                </a:lnTo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8" name="Shape 8681"/>
          <xdr:cNvSpPr>
            <a:spLocks/>
          </xdr:cNvSpPr>
        </xdr:nvSpPr>
        <xdr:spPr bwMode="auto">
          <a:xfrm>
            <a:off x="5285800" y="2580315"/>
            <a:ext cx="171421" cy="248442"/>
          </a:xfrm>
          <a:custGeom>
            <a:avLst/>
            <a:gdLst>
              <a:gd name="T0" fmla="*/ 92722 w 171107"/>
              <a:gd name="T1" fmla="*/ 0 h 248412"/>
              <a:gd name="T2" fmla="*/ 168643 w 171107"/>
              <a:gd name="T3" fmla="*/ 69583 h 248412"/>
              <a:gd name="T4" fmla="*/ 106756 w 171107"/>
              <a:gd name="T5" fmla="*/ 165126 h 248412"/>
              <a:gd name="T6" fmla="*/ 41275 w 171107"/>
              <a:gd name="T7" fmla="*/ 223190 h 248412"/>
              <a:gd name="T8" fmla="*/ 171107 w 171107"/>
              <a:gd name="T9" fmla="*/ 223190 h 248412"/>
              <a:gd name="T10" fmla="*/ 171107 w 171107"/>
              <a:gd name="T11" fmla="*/ 248412 h 248412"/>
              <a:gd name="T12" fmla="*/ 0 w 171107"/>
              <a:gd name="T13" fmla="*/ 248412 h 248412"/>
              <a:gd name="T14" fmla="*/ 0 w 171107"/>
              <a:gd name="T15" fmla="*/ 227089 h 248412"/>
              <a:gd name="T16" fmla="*/ 88887 w 171107"/>
              <a:gd name="T17" fmla="*/ 148704 h 248412"/>
              <a:gd name="T18" fmla="*/ 139953 w 171107"/>
              <a:gd name="T19" fmla="*/ 71717 h 248412"/>
              <a:gd name="T20" fmla="*/ 90652 w 171107"/>
              <a:gd name="T21" fmla="*/ 24778 h 248412"/>
              <a:gd name="T22" fmla="*/ 24854 w 171107"/>
              <a:gd name="T23" fmla="*/ 66802 h 248412"/>
              <a:gd name="T24" fmla="*/ 4521 w 171107"/>
              <a:gd name="T25" fmla="*/ 52096 h 248412"/>
              <a:gd name="T26" fmla="*/ 92722 w 171107"/>
              <a:gd name="T27" fmla="*/ 0 h 24841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71107"/>
              <a:gd name="T43" fmla="*/ 0 h 248412"/>
              <a:gd name="T44" fmla="*/ 171107 w 171107"/>
              <a:gd name="T45" fmla="*/ 248412 h 24841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248412" w="171107">
                <a:moveTo>
                  <a:pt x="92722" y="0"/>
                </a:moveTo>
                <a:cubicBezTo>
                  <a:pt x="137147" y="0"/>
                  <a:pt x="168643" y="29375"/>
                  <a:pt x="168643" y="69583"/>
                </a:cubicBezTo>
                <a:cubicBezTo>
                  <a:pt x="168643" y="105702"/>
                  <a:pt x="149783" y="127699"/>
                  <a:pt x="106756" y="165126"/>
                </a:cubicBezTo>
                <a:lnTo>
                  <a:pt x="41275" y="223190"/>
                </a:lnTo>
                <a:lnTo>
                  <a:pt x="171107" y="223190"/>
                </a:lnTo>
                <a:lnTo>
                  <a:pt x="171107" y="248412"/>
                </a:lnTo>
                <a:lnTo>
                  <a:pt x="0" y="248412"/>
                </a:lnTo>
                <a:lnTo>
                  <a:pt x="0" y="227089"/>
                </a:lnTo>
                <a:lnTo>
                  <a:pt x="88887" y="148704"/>
                </a:lnTo>
                <a:cubicBezTo>
                  <a:pt x="126314" y="115126"/>
                  <a:pt x="139953" y="96241"/>
                  <a:pt x="139953" y="71717"/>
                </a:cubicBezTo>
                <a:cubicBezTo>
                  <a:pt x="139953" y="43028"/>
                  <a:pt x="117195" y="24778"/>
                  <a:pt x="90652" y="24778"/>
                </a:cubicBezTo>
                <a:cubicBezTo>
                  <a:pt x="62661" y="24778"/>
                  <a:pt x="44411" y="39510"/>
                  <a:pt x="24854" y="66802"/>
                </a:cubicBezTo>
                <a:lnTo>
                  <a:pt x="4521" y="52096"/>
                </a:lnTo>
                <a:cubicBezTo>
                  <a:pt x="26619" y="19253"/>
                  <a:pt x="49695" y="0"/>
                  <a:pt x="92722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39" name="Shape 8682"/>
          <xdr:cNvSpPr>
            <a:spLocks/>
          </xdr:cNvSpPr>
        </xdr:nvSpPr>
        <xdr:spPr bwMode="auto">
          <a:xfrm>
            <a:off x="5500548" y="2579443"/>
            <a:ext cx="103606" cy="253673"/>
          </a:xfrm>
          <a:custGeom>
            <a:avLst/>
            <a:gdLst>
              <a:gd name="T0" fmla="*/ 103391 w 103391"/>
              <a:gd name="T1" fmla="*/ 0 h 253316"/>
              <a:gd name="T2" fmla="*/ 103391 w 103391"/>
              <a:gd name="T3" fmla="*/ 25217 h 253316"/>
              <a:gd name="T4" fmla="*/ 103225 w 103391"/>
              <a:gd name="T5" fmla="*/ 25173 h 253316"/>
              <a:gd name="T6" fmla="*/ 28689 w 103391"/>
              <a:gd name="T7" fmla="*/ 126252 h 253316"/>
              <a:gd name="T8" fmla="*/ 72816 w 103391"/>
              <a:gd name="T9" fmla="*/ 219825 h 253316"/>
              <a:gd name="T10" fmla="*/ 103391 w 103391"/>
              <a:gd name="T11" fmla="*/ 227964 h 253316"/>
              <a:gd name="T12" fmla="*/ 103391 w 103391"/>
              <a:gd name="T13" fmla="*/ 253296 h 253316"/>
              <a:gd name="T14" fmla="*/ 103225 w 103391"/>
              <a:gd name="T15" fmla="*/ 253316 h 253316"/>
              <a:gd name="T16" fmla="*/ 0 w 103391"/>
              <a:gd name="T17" fmla="*/ 127002 h 253316"/>
              <a:gd name="T18" fmla="*/ 81267 w 103391"/>
              <a:gd name="T19" fmla="*/ 2570 h 253316"/>
              <a:gd name="T20" fmla="*/ 103391 w 103391"/>
              <a:gd name="T21" fmla="*/ 0 h 25331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3391"/>
              <a:gd name="T34" fmla="*/ 0 h 253316"/>
              <a:gd name="T35" fmla="*/ 103391 w 103391"/>
              <a:gd name="T36" fmla="*/ 253316 h 253316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53316" w="103391">
                <a:moveTo>
                  <a:pt x="103391" y="0"/>
                </a:moveTo>
                <a:lnTo>
                  <a:pt x="103391" y="25217"/>
                </a:lnTo>
                <a:lnTo>
                  <a:pt x="103225" y="25173"/>
                </a:lnTo>
                <a:cubicBezTo>
                  <a:pt x="57365" y="25173"/>
                  <a:pt x="28689" y="72023"/>
                  <a:pt x="28689" y="126252"/>
                </a:cubicBezTo>
                <a:cubicBezTo>
                  <a:pt x="28689" y="166962"/>
                  <a:pt x="45206" y="203900"/>
                  <a:pt x="72816" y="219825"/>
                </a:cubicBezTo>
                <a:lnTo>
                  <a:pt x="103391" y="227964"/>
                </a:lnTo>
                <a:lnTo>
                  <a:pt x="103391" y="253296"/>
                </a:lnTo>
                <a:lnTo>
                  <a:pt x="103225" y="253316"/>
                </a:lnTo>
                <a:cubicBezTo>
                  <a:pt x="39891" y="253316"/>
                  <a:pt x="0" y="195950"/>
                  <a:pt x="0" y="127002"/>
                </a:cubicBezTo>
                <a:cubicBezTo>
                  <a:pt x="0" y="66683"/>
                  <a:pt x="31056" y="14639"/>
                  <a:pt x="81267" y="2570"/>
                </a:cubicBezTo>
                <a:lnTo>
                  <a:pt x="103391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0" name="Shape 8683"/>
          <xdr:cNvSpPr>
            <a:spLocks/>
          </xdr:cNvSpPr>
        </xdr:nvSpPr>
        <xdr:spPr bwMode="auto">
          <a:xfrm>
            <a:off x="5604154" y="2579443"/>
            <a:ext cx="103606" cy="253673"/>
          </a:xfrm>
          <a:custGeom>
            <a:avLst/>
            <a:gdLst>
              <a:gd name="T0" fmla="*/ 533 w 103378"/>
              <a:gd name="T1" fmla="*/ 0 h 253358"/>
              <a:gd name="T2" fmla="*/ 103378 w 103378"/>
              <a:gd name="T3" fmla="*/ 126314 h 253358"/>
              <a:gd name="T4" fmla="*/ 22362 w 103378"/>
              <a:gd name="T5" fmla="*/ 250746 h 253358"/>
              <a:gd name="T6" fmla="*/ 0 w 103378"/>
              <a:gd name="T7" fmla="*/ 253358 h 253358"/>
              <a:gd name="T8" fmla="*/ 0 w 103378"/>
              <a:gd name="T9" fmla="*/ 228026 h 253358"/>
              <a:gd name="T10" fmla="*/ 533 w 103378"/>
              <a:gd name="T11" fmla="*/ 228168 h 253358"/>
              <a:gd name="T12" fmla="*/ 74702 w 103378"/>
              <a:gd name="T13" fmla="*/ 127064 h 253358"/>
              <a:gd name="T14" fmla="*/ 30848 w 103378"/>
              <a:gd name="T15" fmla="*/ 33564 h 253358"/>
              <a:gd name="T16" fmla="*/ 0 w 103378"/>
              <a:gd name="T17" fmla="*/ 25279 h 253358"/>
              <a:gd name="T18" fmla="*/ 0 w 103378"/>
              <a:gd name="T19" fmla="*/ 62 h 253358"/>
              <a:gd name="T20" fmla="*/ 533 w 103378"/>
              <a:gd name="T21" fmla="*/ 0 h 253358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103378"/>
              <a:gd name="T34" fmla="*/ 0 h 253358"/>
              <a:gd name="T35" fmla="*/ 103378 w 103378"/>
              <a:gd name="T36" fmla="*/ 253358 h 253358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h="253358" w="103378">
                <a:moveTo>
                  <a:pt x="533" y="0"/>
                </a:moveTo>
                <a:cubicBezTo>
                  <a:pt x="63500" y="0"/>
                  <a:pt x="103378" y="57429"/>
                  <a:pt x="103378" y="126314"/>
                </a:cubicBezTo>
                <a:cubicBezTo>
                  <a:pt x="103378" y="186644"/>
                  <a:pt x="72312" y="238680"/>
                  <a:pt x="22362" y="250746"/>
                </a:cubicBezTo>
                <a:lnTo>
                  <a:pt x="0" y="253358"/>
                </a:lnTo>
                <a:lnTo>
                  <a:pt x="0" y="228026"/>
                </a:lnTo>
                <a:lnTo>
                  <a:pt x="533" y="228168"/>
                </a:lnTo>
                <a:cubicBezTo>
                  <a:pt x="46380" y="228168"/>
                  <a:pt x="74702" y="180911"/>
                  <a:pt x="74702" y="127064"/>
                </a:cubicBezTo>
                <a:cubicBezTo>
                  <a:pt x="74702" y="86630"/>
                  <a:pt x="58342" y="49568"/>
                  <a:pt x="30848" y="33564"/>
                </a:cubicBezTo>
                <a:lnTo>
                  <a:pt x="0" y="25279"/>
                </a:lnTo>
                <a:lnTo>
                  <a:pt x="0" y="62"/>
                </a:lnTo>
                <a:lnTo>
                  <a:pt x="533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1" name="Shape 8684"/>
          <xdr:cNvSpPr>
            <a:spLocks/>
          </xdr:cNvSpPr>
        </xdr:nvSpPr>
        <xdr:spPr bwMode="auto">
          <a:xfrm>
            <a:off x="5745435" y="2580315"/>
            <a:ext cx="171421" cy="248442"/>
          </a:xfrm>
          <a:custGeom>
            <a:avLst/>
            <a:gdLst>
              <a:gd name="T0" fmla="*/ 92722 w 171107"/>
              <a:gd name="T1" fmla="*/ 0 h 248412"/>
              <a:gd name="T2" fmla="*/ 168643 w 171107"/>
              <a:gd name="T3" fmla="*/ 69583 h 248412"/>
              <a:gd name="T4" fmla="*/ 106743 w 171107"/>
              <a:gd name="T5" fmla="*/ 165126 h 248412"/>
              <a:gd name="T6" fmla="*/ 41263 w 171107"/>
              <a:gd name="T7" fmla="*/ 223190 h 248412"/>
              <a:gd name="T8" fmla="*/ 171107 w 171107"/>
              <a:gd name="T9" fmla="*/ 223190 h 248412"/>
              <a:gd name="T10" fmla="*/ 171107 w 171107"/>
              <a:gd name="T11" fmla="*/ 248412 h 248412"/>
              <a:gd name="T12" fmla="*/ 0 w 171107"/>
              <a:gd name="T13" fmla="*/ 248412 h 248412"/>
              <a:gd name="T14" fmla="*/ 0 w 171107"/>
              <a:gd name="T15" fmla="*/ 227089 h 248412"/>
              <a:gd name="T16" fmla="*/ 88888 w 171107"/>
              <a:gd name="T17" fmla="*/ 148704 h 248412"/>
              <a:gd name="T18" fmla="*/ 139954 w 171107"/>
              <a:gd name="T19" fmla="*/ 71717 h 248412"/>
              <a:gd name="T20" fmla="*/ 90653 w 171107"/>
              <a:gd name="T21" fmla="*/ 24778 h 248412"/>
              <a:gd name="T22" fmla="*/ 24841 w 171107"/>
              <a:gd name="T23" fmla="*/ 66802 h 248412"/>
              <a:gd name="T24" fmla="*/ 4521 w 171107"/>
              <a:gd name="T25" fmla="*/ 52096 h 248412"/>
              <a:gd name="T26" fmla="*/ 92722 w 171107"/>
              <a:gd name="T27" fmla="*/ 0 h 24841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171107"/>
              <a:gd name="T43" fmla="*/ 0 h 248412"/>
              <a:gd name="T44" fmla="*/ 171107 w 171107"/>
              <a:gd name="T45" fmla="*/ 248412 h 24841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248412" w="171107">
                <a:moveTo>
                  <a:pt x="92722" y="0"/>
                </a:moveTo>
                <a:cubicBezTo>
                  <a:pt x="137198" y="0"/>
                  <a:pt x="168643" y="29375"/>
                  <a:pt x="168643" y="69583"/>
                </a:cubicBezTo>
                <a:cubicBezTo>
                  <a:pt x="168643" y="105702"/>
                  <a:pt x="149784" y="127699"/>
                  <a:pt x="106743" y="165126"/>
                </a:cubicBezTo>
                <a:lnTo>
                  <a:pt x="41263" y="223190"/>
                </a:lnTo>
                <a:lnTo>
                  <a:pt x="171107" y="223190"/>
                </a:lnTo>
                <a:lnTo>
                  <a:pt x="171107" y="248412"/>
                </a:lnTo>
                <a:lnTo>
                  <a:pt x="0" y="248412"/>
                </a:lnTo>
                <a:lnTo>
                  <a:pt x="0" y="227089"/>
                </a:lnTo>
                <a:lnTo>
                  <a:pt x="88888" y="148704"/>
                </a:lnTo>
                <a:cubicBezTo>
                  <a:pt x="126314" y="115126"/>
                  <a:pt x="139954" y="96241"/>
                  <a:pt x="139954" y="71717"/>
                </a:cubicBezTo>
                <a:cubicBezTo>
                  <a:pt x="139954" y="43028"/>
                  <a:pt x="117183" y="24778"/>
                  <a:pt x="90653" y="24778"/>
                </a:cubicBezTo>
                <a:cubicBezTo>
                  <a:pt x="62662" y="24778"/>
                  <a:pt x="44412" y="39510"/>
                  <a:pt x="24841" y="66802"/>
                </a:cubicBezTo>
                <a:lnTo>
                  <a:pt x="4521" y="52096"/>
                </a:lnTo>
                <a:cubicBezTo>
                  <a:pt x="26619" y="19253"/>
                  <a:pt x="49695" y="0"/>
                  <a:pt x="92722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2" name="Shape 8685"/>
          <xdr:cNvSpPr>
            <a:spLocks/>
          </xdr:cNvSpPr>
        </xdr:nvSpPr>
        <xdr:spPr bwMode="auto">
          <a:xfrm>
            <a:off x="5948880" y="2582058"/>
            <a:ext cx="81001" cy="246699"/>
          </a:xfrm>
          <a:custGeom>
            <a:avLst/>
            <a:gdLst>
              <a:gd name="T0" fmla="*/ 59817 w 80137"/>
              <a:gd name="T1" fmla="*/ 0 h 246647"/>
              <a:gd name="T2" fmla="*/ 80137 w 80137"/>
              <a:gd name="T3" fmla="*/ 0 h 246647"/>
              <a:gd name="T4" fmla="*/ 80137 w 80137"/>
              <a:gd name="T5" fmla="*/ 246647 h 246647"/>
              <a:gd name="T6" fmla="*/ 52832 w 80137"/>
              <a:gd name="T7" fmla="*/ 246647 h 246647"/>
              <a:gd name="T8" fmla="*/ 52832 w 80137"/>
              <a:gd name="T9" fmla="*/ 28689 h 246647"/>
              <a:gd name="T10" fmla="*/ 6604 w 80137"/>
              <a:gd name="T11" fmla="*/ 43040 h 246647"/>
              <a:gd name="T12" fmla="*/ 0 w 80137"/>
              <a:gd name="T13" fmla="*/ 20625 h 246647"/>
              <a:gd name="T14" fmla="*/ 59817 w 80137"/>
              <a:gd name="T15" fmla="*/ 0 h 24664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w 80137"/>
              <a:gd name="T25" fmla="*/ 0 h 246647"/>
              <a:gd name="T26" fmla="*/ 80137 w 80137"/>
              <a:gd name="T27" fmla="*/ 246647 h 246647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T24" t="T25" r="T26" b="T27"/>
            <a:pathLst>
              <a:path h="246647" w="80137">
                <a:moveTo>
                  <a:pt x="59817" y="0"/>
                </a:moveTo>
                <a:lnTo>
                  <a:pt x="80137" y="0"/>
                </a:lnTo>
                <a:lnTo>
                  <a:pt x="80137" y="246647"/>
                </a:lnTo>
                <a:lnTo>
                  <a:pt x="52832" y="246647"/>
                </a:lnTo>
                <a:lnTo>
                  <a:pt x="52832" y="28689"/>
                </a:lnTo>
                <a:lnTo>
                  <a:pt x="6604" y="43040"/>
                </a:lnTo>
                <a:lnTo>
                  <a:pt x="0" y="20625"/>
                </a:lnTo>
                <a:lnTo>
                  <a:pt x="59817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3" name="Shape 8686"/>
          <xdr:cNvSpPr>
            <a:spLocks/>
          </xdr:cNvSpPr>
        </xdr:nvSpPr>
        <xdr:spPr bwMode="auto">
          <a:xfrm>
            <a:off x="2627830" y="1712946"/>
            <a:ext cx="570776" cy="647694"/>
          </a:xfrm>
          <a:custGeom>
            <a:avLst/>
            <a:gdLst>
              <a:gd name="T0" fmla="*/ 303530 w 571563"/>
              <a:gd name="T1" fmla="*/ 0 h 648055"/>
              <a:gd name="T2" fmla="*/ 460413 w 571563"/>
              <a:gd name="T3" fmla="*/ 38684 h 648055"/>
              <a:gd name="T4" fmla="*/ 568985 w 571563"/>
              <a:gd name="T5" fmla="*/ 150025 h 648055"/>
              <a:gd name="T6" fmla="*/ 449719 w 571563"/>
              <a:gd name="T7" fmla="*/ 214566 h 648055"/>
              <a:gd name="T8" fmla="*/ 390969 w 571563"/>
              <a:gd name="T9" fmla="*/ 150850 h 648055"/>
              <a:gd name="T10" fmla="*/ 309067 w 571563"/>
              <a:gd name="T11" fmla="*/ 130340 h 648055"/>
              <a:gd name="T12" fmla="*/ 190043 w 571563"/>
              <a:gd name="T13" fmla="*/ 181432 h 648055"/>
              <a:gd name="T14" fmla="*/ 147904 w 571563"/>
              <a:gd name="T15" fmla="*/ 324841 h 648055"/>
              <a:gd name="T16" fmla="*/ 188976 w 571563"/>
              <a:gd name="T17" fmla="*/ 468516 h 648055"/>
              <a:gd name="T18" fmla="*/ 305232 w 571563"/>
              <a:gd name="T19" fmla="*/ 519354 h 648055"/>
              <a:gd name="T20" fmla="*/ 400774 w 571563"/>
              <a:gd name="T21" fmla="*/ 489407 h 648055"/>
              <a:gd name="T22" fmla="*/ 442049 w 571563"/>
              <a:gd name="T23" fmla="*/ 408267 h 648055"/>
              <a:gd name="T24" fmla="*/ 307810 w 571563"/>
              <a:gd name="T25" fmla="*/ 408267 h 648055"/>
              <a:gd name="T26" fmla="*/ 307810 w 571563"/>
              <a:gd name="T27" fmla="*/ 288112 h 648055"/>
              <a:gd name="T28" fmla="*/ 571563 w 571563"/>
              <a:gd name="T29" fmla="*/ 288112 h 648055"/>
              <a:gd name="T30" fmla="*/ 571563 w 571563"/>
              <a:gd name="T31" fmla="*/ 633082 h 648055"/>
              <a:gd name="T32" fmla="*/ 458711 w 571563"/>
              <a:gd name="T33" fmla="*/ 633082 h 648055"/>
              <a:gd name="T34" fmla="*/ 453123 w 571563"/>
              <a:gd name="T35" fmla="*/ 573697 h 648055"/>
              <a:gd name="T36" fmla="*/ 373228 w 571563"/>
              <a:gd name="T37" fmla="*/ 629247 h 648055"/>
              <a:gd name="T38" fmla="*/ 269316 w 571563"/>
              <a:gd name="T39" fmla="*/ 648055 h 648055"/>
              <a:gd name="T40" fmla="*/ 72923 w 571563"/>
              <a:gd name="T41" fmla="*/ 563207 h 648055"/>
              <a:gd name="T42" fmla="*/ 0 w 571563"/>
              <a:gd name="T43" fmla="*/ 333845 h 648055"/>
              <a:gd name="T44" fmla="*/ 81216 w 571563"/>
              <a:gd name="T45" fmla="*/ 89078 h 648055"/>
              <a:gd name="T46" fmla="*/ 303530 w 571563"/>
              <a:gd name="T47" fmla="*/ 0 h 648055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571563"/>
              <a:gd name="T73" fmla="*/ 0 h 648055"/>
              <a:gd name="T74" fmla="*/ 571563 w 571563"/>
              <a:gd name="T75" fmla="*/ 648055 h 648055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h="648055" w="571563">
                <a:moveTo>
                  <a:pt x="303530" y="0"/>
                </a:moveTo>
                <a:cubicBezTo>
                  <a:pt x="362534" y="0"/>
                  <a:pt x="414807" y="12903"/>
                  <a:pt x="460413" y="38684"/>
                </a:cubicBezTo>
                <a:cubicBezTo>
                  <a:pt x="506019" y="64478"/>
                  <a:pt x="542188" y="101600"/>
                  <a:pt x="568985" y="150025"/>
                </a:cubicBezTo>
                <a:lnTo>
                  <a:pt x="449719" y="214566"/>
                </a:lnTo>
                <a:cubicBezTo>
                  <a:pt x="433184" y="185826"/>
                  <a:pt x="413614" y="164567"/>
                  <a:pt x="390969" y="150850"/>
                </a:cubicBezTo>
                <a:cubicBezTo>
                  <a:pt x="368262" y="137198"/>
                  <a:pt x="341020" y="130340"/>
                  <a:pt x="309067" y="130340"/>
                </a:cubicBezTo>
                <a:cubicBezTo>
                  <a:pt x="257797" y="130340"/>
                  <a:pt x="218110" y="147396"/>
                  <a:pt x="190043" y="181432"/>
                </a:cubicBezTo>
                <a:cubicBezTo>
                  <a:pt x="161925" y="215519"/>
                  <a:pt x="147904" y="263322"/>
                  <a:pt x="147904" y="324841"/>
                </a:cubicBezTo>
                <a:cubicBezTo>
                  <a:pt x="147904" y="386740"/>
                  <a:pt x="161607" y="434556"/>
                  <a:pt x="188976" y="468516"/>
                </a:cubicBezTo>
                <a:cubicBezTo>
                  <a:pt x="216345" y="502425"/>
                  <a:pt x="255092" y="519354"/>
                  <a:pt x="305232" y="519354"/>
                </a:cubicBezTo>
                <a:cubicBezTo>
                  <a:pt x="344551" y="519354"/>
                  <a:pt x="376428" y="509410"/>
                  <a:pt x="400774" y="489407"/>
                </a:cubicBezTo>
                <a:cubicBezTo>
                  <a:pt x="425120" y="469532"/>
                  <a:pt x="438899" y="442417"/>
                  <a:pt x="442049" y="408267"/>
                </a:cubicBezTo>
                <a:lnTo>
                  <a:pt x="307810" y="408267"/>
                </a:lnTo>
                <a:lnTo>
                  <a:pt x="307810" y="288112"/>
                </a:lnTo>
                <a:lnTo>
                  <a:pt x="571563" y="288112"/>
                </a:lnTo>
                <a:lnTo>
                  <a:pt x="571563" y="633082"/>
                </a:lnTo>
                <a:lnTo>
                  <a:pt x="458711" y="633082"/>
                </a:lnTo>
                <a:lnTo>
                  <a:pt x="453123" y="573697"/>
                </a:lnTo>
                <a:cubicBezTo>
                  <a:pt x="430911" y="598157"/>
                  <a:pt x="404228" y="616725"/>
                  <a:pt x="373228" y="629247"/>
                </a:cubicBezTo>
                <a:cubicBezTo>
                  <a:pt x="342150" y="641769"/>
                  <a:pt x="307492" y="648055"/>
                  <a:pt x="269316" y="648055"/>
                </a:cubicBezTo>
                <a:cubicBezTo>
                  <a:pt x="186969" y="648055"/>
                  <a:pt x="121475" y="619747"/>
                  <a:pt x="72923" y="563207"/>
                </a:cubicBezTo>
                <a:cubicBezTo>
                  <a:pt x="24295" y="506641"/>
                  <a:pt x="0" y="430149"/>
                  <a:pt x="0" y="333845"/>
                </a:cubicBezTo>
                <a:cubicBezTo>
                  <a:pt x="0" y="230111"/>
                  <a:pt x="27063" y="148590"/>
                  <a:pt x="81216" y="89078"/>
                </a:cubicBezTo>
                <a:cubicBezTo>
                  <a:pt x="135382" y="29692"/>
                  <a:pt x="209486" y="0"/>
                  <a:pt x="303530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4" name="Shape 8687"/>
          <xdr:cNvSpPr>
            <a:spLocks/>
          </xdr:cNvSpPr>
        </xdr:nvSpPr>
        <xdr:spPr bwMode="auto">
          <a:xfrm>
            <a:off x="3309747" y="1727765"/>
            <a:ext cx="514264" cy="632875"/>
          </a:xfrm>
          <a:custGeom>
            <a:avLst/>
            <a:gdLst>
              <a:gd name="T0" fmla="*/ 0 w 513804"/>
              <a:gd name="T1" fmla="*/ 0 h 633082"/>
              <a:gd name="T2" fmla="*/ 146202 w 513804"/>
              <a:gd name="T3" fmla="*/ 0 h 633082"/>
              <a:gd name="T4" fmla="*/ 146202 w 513804"/>
              <a:gd name="T5" fmla="*/ 338125 h 633082"/>
              <a:gd name="T6" fmla="*/ 170980 w 513804"/>
              <a:gd name="T7" fmla="*/ 472986 h 633082"/>
              <a:gd name="T8" fmla="*/ 256464 w 513804"/>
              <a:gd name="T9" fmla="*/ 510413 h 633082"/>
              <a:gd name="T10" fmla="*/ 342392 w 513804"/>
              <a:gd name="T11" fmla="*/ 472287 h 633082"/>
              <a:gd name="T12" fmla="*/ 367614 w 513804"/>
              <a:gd name="T13" fmla="*/ 338125 h 633082"/>
              <a:gd name="T14" fmla="*/ 367614 w 513804"/>
              <a:gd name="T15" fmla="*/ 0 h 633082"/>
              <a:gd name="T16" fmla="*/ 513804 w 513804"/>
              <a:gd name="T17" fmla="*/ 0 h 633082"/>
              <a:gd name="T18" fmla="*/ 513804 w 513804"/>
              <a:gd name="T19" fmla="*/ 354787 h 633082"/>
              <a:gd name="T20" fmla="*/ 501231 w 513804"/>
              <a:gd name="T21" fmla="*/ 476821 h 633082"/>
              <a:gd name="T22" fmla="*/ 459524 w 513804"/>
              <a:gd name="T23" fmla="*/ 555269 h 633082"/>
              <a:gd name="T24" fmla="*/ 374485 w 513804"/>
              <a:gd name="T25" fmla="*/ 612953 h 633082"/>
              <a:gd name="T26" fmla="*/ 256464 w 513804"/>
              <a:gd name="T27" fmla="*/ 633082 h 633082"/>
              <a:gd name="T28" fmla="*/ 139586 w 513804"/>
              <a:gd name="T29" fmla="*/ 612953 h 633082"/>
              <a:gd name="T30" fmla="*/ 54292 w 513804"/>
              <a:gd name="T31" fmla="*/ 555269 h 633082"/>
              <a:gd name="T32" fmla="*/ 12586 w 513804"/>
              <a:gd name="T33" fmla="*/ 476453 h 633082"/>
              <a:gd name="T34" fmla="*/ 0 w 513804"/>
              <a:gd name="T35" fmla="*/ 354787 h 633082"/>
              <a:gd name="T36" fmla="*/ 0 w 513804"/>
              <a:gd name="T37" fmla="*/ 0 h 63308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513804"/>
              <a:gd name="T58" fmla="*/ 0 h 633082"/>
              <a:gd name="T59" fmla="*/ 513804 w 513804"/>
              <a:gd name="T60" fmla="*/ 633082 h 63308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h="633082" w="513804">
                <a:moveTo>
                  <a:pt x="0" y="0"/>
                </a:moveTo>
                <a:lnTo>
                  <a:pt x="146202" y="0"/>
                </a:lnTo>
                <a:lnTo>
                  <a:pt x="146202" y="338125"/>
                </a:lnTo>
                <a:cubicBezTo>
                  <a:pt x="146202" y="403098"/>
                  <a:pt x="154445" y="448018"/>
                  <a:pt x="170980" y="472986"/>
                </a:cubicBezTo>
                <a:cubicBezTo>
                  <a:pt x="187528" y="497954"/>
                  <a:pt x="216014" y="510413"/>
                  <a:pt x="256464" y="510413"/>
                </a:cubicBezTo>
                <a:cubicBezTo>
                  <a:pt x="296977" y="510413"/>
                  <a:pt x="325603" y="497713"/>
                  <a:pt x="342392" y="472287"/>
                </a:cubicBezTo>
                <a:cubicBezTo>
                  <a:pt x="359194" y="447002"/>
                  <a:pt x="367614" y="402222"/>
                  <a:pt x="367614" y="338125"/>
                </a:cubicBezTo>
                <a:lnTo>
                  <a:pt x="367614" y="0"/>
                </a:lnTo>
                <a:lnTo>
                  <a:pt x="513804" y="0"/>
                </a:lnTo>
                <a:lnTo>
                  <a:pt x="513804" y="354787"/>
                </a:lnTo>
                <a:cubicBezTo>
                  <a:pt x="513804" y="406121"/>
                  <a:pt x="509600" y="446761"/>
                  <a:pt x="501231" y="476821"/>
                </a:cubicBezTo>
                <a:cubicBezTo>
                  <a:pt x="492811" y="506895"/>
                  <a:pt x="478905" y="533057"/>
                  <a:pt x="459524" y="555269"/>
                </a:cubicBezTo>
                <a:cubicBezTo>
                  <a:pt x="437578" y="580365"/>
                  <a:pt x="409270" y="599618"/>
                  <a:pt x="374485" y="612953"/>
                </a:cubicBezTo>
                <a:cubicBezTo>
                  <a:pt x="339699" y="626415"/>
                  <a:pt x="300381" y="633082"/>
                  <a:pt x="256464" y="633082"/>
                </a:cubicBezTo>
                <a:cubicBezTo>
                  <a:pt x="213195" y="633082"/>
                  <a:pt x="174193" y="626415"/>
                  <a:pt x="139586" y="612953"/>
                </a:cubicBezTo>
                <a:cubicBezTo>
                  <a:pt x="104927" y="599618"/>
                  <a:pt x="76492" y="580365"/>
                  <a:pt x="54292" y="555269"/>
                </a:cubicBezTo>
                <a:cubicBezTo>
                  <a:pt x="34912" y="532740"/>
                  <a:pt x="21018" y="506514"/>
                  <a:pt x="12586" y="476453"/>
                </a:cubicBezTo>
                <a:cubicBezTo>
                  <a:pt x="4216" y="446380"/>
                  <a:pt x="0" y="405803"/>
                  <a:pt x="0" y="354787"/>
                </a:cubicBez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5" name="Shape 8688"/>
          <xdr:cNvSpPr>
            <a:spLocks/>
          </xdr:cNvSpPr>
        </xdr:nvSpPr>
        <xdr:spPr bwMode="auto">
          <a:xfrm>
            <a:off x="3957757" y="1727765"/>
            <a:ext cx="474705" cy="618055"/>
          </a:xfrm>
          <a:custGeom>
            <a:avLst/>
            <a:gdLst>
              <a:gd name="T0" fmla="*/ 0 w 475387"/>
              <a:gd name="T1" fmla="*/ 0 h 618109"/>
              <a:gd name="T2" fmla="*/ 448463 w 475387"/>
              <a:gd name="T3" fmla="*/ 0 h 618109"/>
              <a:gd name="T4" fmla="*/ 448463 w 475387"/>
              <a:gd name="T5" fmla="*/ 120092 h 618109"/>
              <a:gd name="T6" fmla="*/ 146202 w 475387"/>
              <a:gd name="T7" fmla="*/ 120092 h 618109"/>
              <a:gd name="T8" fmla="*/ 146202 w 475387"/>
              <a:gd name="T9" fmla="*/ 234633 h 618109"/>
              <a:gd name="T10" fmla="*/ 417640 w 475387"/>
              <a:gd name="T11" fmla="*/ 234633 h 618109"/>
              <a:gd name="T12" fmla="*/ 417640 w 475387"/>
              <a:gd name="T13" fmla="*/ 350076 h 618109"/>
              <a:gd name="T14" fmla="*/ 146202 w 475387"/>
              <a:gd name="T15" fmla="*/ 350076 h 618109"/>
              <a:gd name="T16" fmla="*/ 146202 w 475387"/>
              <a:gd name="T17" fmla="*/ 497967 h 618109"/>
              <a:gd name="T18" fmla="*/ 475387 w 475387"/>
              <a:gd name="T19" fmla="*/ 497967 h 618109"/>
              <a:gd name="T20" fmla="*/ 475387 w 475387"/>
              <a:gd name="T21" fmla="*/ 618109 h 618109"/>
              <a:gd name="T22" fmla="*/ 0 w 475387"/>
              <a:gd name="T23" fmla="*/ 618109 h 618109"/>
              <a:gd name="T24" fmla="*/ 0 w 475387"/>
              <a:gd name="T25" fmla="*/ 0 h 61810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75387"/>
              <a:gd name="T40" fmla="*/ 0 h 618109"/>
              <a:gd name="T41" fmla="*/ 475387 w 475387"/>
              <a:gd name="T42" fmla="*/ 618109 h 61810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618109" w="475387">
                <a:moveTo>
                  <a:pt x="0" y="0"/>
                </a:moveTo>
                <a:lnTo>
                  <a:pt x="448463" y="0"/>
                </a:lnTo>
                <a:lnTo>
                  <a:pt x="448463" y="120092"/>
                </a:lnTo>
                <a:lnTo>
                  <a:pt x="146202" y="120092"/>
                </a:lnTo>
                <a:lnTo>
                  <a:pt x="146202" y="234633"/>
                </a:lnTo>
                <a:lnTo>
                  <a:pt x="417640" y="234633"/>
                </a:lnTo>
                <a:lnTo>
                  <a:pt x="417640" y="350076"/>
                </a:lnTo>
                <a:lnTo>
                  <a:pt x="146202" y="350076"/>
                </a:lnTo>
                <a:lnTo>
                  <a:pt x="146202" y="497967"/>
                </a:lnTo>
                <a:lnTo>
                  <a:pt x="475387" y="497967"/>
                </a:lnTo>
                <a:lnTo>
                  <a:pt x="475387" y="618109"/>
                </a:lnTo>
                <a:lnTo>
                  <a:pt x="0" y="6181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6" name="Shape 8689"/>
          <xdr:cNvSpPr>
            <a:spLocks/>
          </xdr:cNvSpPr>
        </xdr:nvSpPr>
        <xdr:spPr bwMode="auto">
          <a:xfrm>
            <a:off x="4528533" y="1727765"/>
            <a:ext cx="258074" cy="618055"/>
          </a:xfrm>
          <a:custGeom>
            <a:avLst/>
            <a:gdLst>
              <a:gd name="T0" fmla="*/ 0 w 257575"/>
              <a:gd name="T1" fmla="*/ 0 h 618109"/>
              <a:gd name="T2" fmla="*/ 257575 w 257575"/>
              <a:gd name="T3" fmla="*/ 0 h 618109"/>
              <a:gd name="T4" fmla="*/ 257575 w 257575"/>
              <a:gd name="T5" fmla="*/ 113936 h 618109"/>
              <a:gd name="T6" fmla="*/ 252273 w 257575"/>
              <a:gd name="T7" fmla="*/ 113728 h 618109"/>
              <a:gd name="T8" fmla="*/ 146202 w 257575"/>
              <a:gd name="T9" fmla="*/ 113728 h 618109"/>
              <a:gd name="T10" fmla="*/ 146202 w 257575"/>
              <a:gd name="T11" fmla="*/ 285521 h 618109"/>
              <a:gd name="T12" fmla="*/ 252273 w 257575"/>
              <a:gd name="T13" fmla="*/ 285521 h 618109"/>
              <a:gd name="T14" fmla="*/ 257575 w 257575"/>
              <a:gd name="T15" fmla="*/ 285032 h 618109"/>
              <a:gd name="T16" fmla="*/ 257575 w 257575"/>
              <a:gd name="T17" fmla="*/ 423061 h 618109"/>
              <a:gd name="T18" fmla="*/ 244526 w 257575"/>
              <a:gd name="T19" fmla="*/ 399199 h 618109"/>
              <a:gd name="T20" fmla="*/ 146202 w 257575"/>
              <a:gd name="T21" fmla="*/ 399199 h 618109"/>
              <a:gd name="T22" fmla="*/ 146202 w 257575"/>
              <a:gd name="T23" fmla="*/ 618109 h 618109"/>
              <a:gd name="T24" fmla="*/ 0 w 257575"/>
              <a:gd name="T25" fmla="*/ 618109 h 618109"/>
              <a:gd name="T26" fmla="*/ 0 w 257575"/>
              <a:gd name="T27" fmla="*/ 0 h 61810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57575"/>
              <a:gd name="T43" fmla="*/ 0 h 618109"/>
              <a:gd name="T44" fmla="*/ 257575 w 257575"/>
              <a:gd name="T45" fmla="*/ 618109 h 61810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618109" w="257575">
                <a:moveTo>
                  <a:pt x="0" y="0"/>
                </a:moveTo>
                <a:lnTo>
                  <a:pt x="257575" y="0"/>
                </a:lnTo>
                <a:lnTo>
                  <a:pt x="257575" y="113936"/>
                </a:lnTo>
                <a:lnTo>
                  <a:pt x="252273" y="113728"/>
                </a:lnTo>
                <a:lnTo>
                  <a:pt x="146202" y="113728"/>
                </a:lnTo>
                <a:lnTo>
                  <a:pt x="146202" y="285521"/>
                </a:lnTo>
                <a:lnTo>
                  <a:pt x="252273" y="285521"/>
                </a:lnTo>
                <a:lnTo>
                  <a:pt x="257575" y="285032"/>
                </a:lnTo>
                <a:lnTo>
                  <a:pt x="257575" y="423061"/>
                </a:lnTo>
                <a:lnTo>
                  <a:pt x="244526" y="399199"/>
                </a:lnTo>
                <a:lnTo>
                  <a:pt x="146202" y="399199"/>
                </a:lnTo>
                <a:lnTo>
                  <a:pt x="146202" y="618109"/>
                </a:lnTo>
                <a:lnTo>
                  <a:pt x="0" y="6181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7" name="Shape 8690"/>
          <xdr:cNvSpPr>
            <a:spLocks/>
          </xdr:cNvSpPr>
        </xdr:nvSpPr>
        <xdr:spPr bwMode="auto">
          <a:xfrm>
            <a:off x="4786607" y="1727765"/>
            <a:ext cx="271260" cy="618055"/>
          </a:xfrm>
          <a:custGeom>
            <a:avLst/>
            <a:gdLst>
              <a:gd name="T0" fmla="*/ 0 w 272104"/>
              <a:gd name="T1" fmla="*/ 0 h 618109"/>
              <a:gd name="T2" fmla="*/ 3626 w 272104"/>
              <a:gd name="T3" fmla="*/ 0 h 618109"/>
              <a:gd name="T4" fmla="*/ 196234 w 272104"/>
              <a:gd name="T5" fmla="*/ 47434 h 618109"/>
              <a:gd name="T6" fmla="*/ 259264 w 272104"/>
              <a:gd name="T7" fmla="*/ 192748 h 618109"/>
              <a:gd name="T8" fmla="*/ 227438 w 272104"/>
              <a:gd name="T9" fmla="*/ 303085 h 618109"/>
              <a:gd name="T10" fmla="*/ 133140 w 272104"/>
              <a:gd name="T11" fmla="*/ 369316 h 618109"/>
              <a:gd name="T12" fmla="*/ 272104 w 272104"/>
              <a:gd name="T13" fmla="*/ 618109 h 618109"/>
              <a:gd name="T14" fmla="*/ 106661 w 272104"/>
              <a:gd name="T15" fmla="*/ 618109 h 618109"/>
              <a:gd name="T16" fmla="*/ 0 w 272104"/>
              <a:gd name="T17" fmla="*/ 423061 h 618109"/>
              <a:gd name="T18" fmla="*/ 0 w 272104"/>
              <a:gd name="T19" fmla="*/ 285032 h 618109"/>
              <a:gd name="T20" fmla="*/ 48508 w 272104"/>
              <a:gd name="T21" fmla="*/ 280560 h 618109"/>
              <a:gd name="T22" fmla="*/ 84449 w 272104"/>
              <a:gd name="T23" fmla="*/ 265646 h 618109"/>
              <a:gd name="T24" fmla="*/ 111373 w 272104"/>
              <a:gd name="T25" fmla="*/ 200482 h 618109"/>
              <a:gd name="T26" fmla="*/ 86328 w 272104"/>
              <a:gd name="T27" fmla="*/ 133109 h 618109"/>
              <a:gd name="T28" fmla="*/ 25403 w 272104"/>
              <a:gd name="T29" fmla="*/ 114933 h 618109"/>
              <a:gd name="T30" fmla="*/ 0 w 272104"/>
              <a:gd name="T31" fmla="*/ 113936 h 618109"/>
              <a:gd name="T32" fmla="*/ 0 w 272104"/>
              <a:gd name="T33" fmla="*/ 0 h 61810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72104"/>
              <a:gd name="T52" fmla="*/ 0 h 618109"/>
              <a:gd name="T53" fmla="*/ 272104 w 272104"/>
              <a:gd name="T54" fmla="*/ 618109 h 61810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h="618109" w="272104">
                <a:moveTo>
                  <a:pt x="0" y="0"/>
                </a:moveTo>
                <a:lnTo>
                  <a:pt x="3626" y="0"/>
                </a:lnTo>
                <a:cubicBezTo>
                  <a:pt x="89973" y="0"/>
                  <a:pt x="154146" y="15786"/>
                  <a:pt x="196234" y="47434"/>
                </a:cubicBezTo>
                <a:cubicBezTo>
                  <a:pt x="238246" y="79070"/>
                  <a:pt x="259264" y="127508"/>
                  <a:pt x="259264" y="192748"/>
                </a:cubicBezTo>
                <a:cubicBezTo>
                  <a:pt x="259264" y="236651"/>
                  <a:pt x="248634" y="273380"/>
                  <a:pt x="227438" y="303085"/>
                </a:cubicBezTo>
                <a:cubicBezTo>
                  <a:pt x="206178" y="332702"/>
                  <a:pt x="174784" y="354787"/>
                  <a:pt x="133140" y="369316"/>
                </a:cubicBezTo>
                <a:lnTo>
                  <a:pt x="272104" y="618109"/>
                </a:lnTo>
                <a:lnTo>
                  <a:pt x="106661" y="618109"/>
                </a:lnTo>
                <a:lnTo>
                  <a:pt x="0" y="423061"/>
                </a:lnTo>
                <a:lnTo>
                  <a:pt x="0" y="285032"/>
                </a:lnTo>
                <a:lnTo>
                  <a:pt x="48508" y="280560"/>
                </a:lnTo>
                <a:cubicBezTo>
                  <a:pt x="63468" y="277250"/>
                  <a:pt x="75451" y="272281"/>
                  <a:pt x="84449" y="265646"/>
                </a:cubicBezTo>
                <a:cubicBezTo>
                  <a:pt x="102368" y="252374"/>
                  <a:pt x="111373" y="230670"/>
                  <a:pt x="111373" y="200482"/>
                </a:cubicBezTo>
                <a:cubicBezTo>
                  <a:pt x="111373" y="168580"/>
                  <a:pt x="103003" y="146062"/>
                  <a:pt x="86328" y="133109"/>
                </a:cubicBezTo>
                <a:cubicBezTo>
                  <a:pt x="73832" y="123384"/>
                  <a:pt x="53512" y="117345"/>
                  <a:pt x="25403" y="114933"/>
                </a:cubicBezTo>
                <a:lnTo>
                  <a:pt x="0" y="113936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8" name="Shape 8691"/>
          <xdr:cNvSpPr>
            <a:spLocks/>
          </xdr:cNvSpPr>
        </xdr:nvSpPr>
        <xdr:spPr bwMode="auto">
          <a:xfrm>
            <a:off x="5150170" y="1727765"/>
            <a:ext cx="258074" cy="618055"/>
          </a:xfrm>
          <a:custGeom>
            <a:avLst/>
            <a:gdLst>
              <a:gd name="T0" fmla="*/ 0 w 257569"/>
              <a:gd name="T1" fmla="*/ 0 h 618109"/>
              <a:gd name="T2" fmla="*/ 257569 w 257569"/>
              <a:gd name="T3" fmla="*/ 0 h 618109"/>
              <a:gd name="T4" fmla="*/ 257569 w 257569"/>
              <a:gd name="T5" fmla="*/ 113936 h 618109"/>
              <a:gd name="T6" fmla="*/ 252261 w 257569"/>
              <a:gd name="T7" fmla="*/ 113728 h 618109"/>
              <a:gd name="T8" fmla="*/ 146203 w 257569"/>
              <a:gd name="T9" fmla="*/ 113728 h 618109"/>
              <a:gd name="T10" fmla="*/ 146203 w 257569"/>
              <a:gd name="T11" fmla="*/ 285521 h 618109"/>
              <a:gd name="T12" fmla="*/ 252261 w 257569"/>
              <a:gd name="T13" fmla="*/ 285521 h 618109"/>
              <a:gd name="T14" fmla="*/ 257569 w 257569"/>
              <a:gd name="T15" fmla="*/ 285032 h 618109"/>
              <a:gd name="T16" fmla="*/ 257569 w 257569"/>
              <a:gd name="T17" fmla="*/ 423052 h 618109"/>
              <a:gd name="T18" fmla="*/ 244526 w 257569"/>
              <a:gd name="T19" fmla="*/ 399199 h 618109"/>
              <a:gd name="T20" fmla="*/ 146203 w 257569"/>
              <a:gd name="T21" fmla="*/ 399199 h 618109"/>
              <a:gd name="T22" fmla="*/ 146203 w 257569"/>
              <a:gd name="T23" fmla="*/ 618109 h 618109"/>
              <a:gd name="T24" fmla="*/ 0 w 257569"/>
              <a:gd name="T25" fmla="*/ 618109 h 618109"/>
              <a:gd name="T26" fmla="*/ 0 w 257569"/>
              <a:gd name="T27" fmla="*/ 0 h 61810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57569"/>
              <a:gd name="T43" fmla="*/ 0 h 618109"/>
              <a:gd name="T44" fmla="*/ 257569 w 257569"/>
              <a:gd name="T45" fmla="*/ 618109 h 61810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618109" w="257569">
                <a:moveTo>
                  <a:pt x="0" y="0"/>
                </a:moveTo>
                <a:lnTo>
                  <a:pt x="257569" y="0"/>
                </a:lnTo>
                <a:lnTo>
                  <a:pt x="257569" y="113936"/>
                </a:lnTo>
                <a:lnTo>
                  <a:pt x="252261" y="113728"/>
                </a:lnTo>
                <a:lnTo>
                  <a:pt x="146203" y="113728"/>
                </a:lnTo>
                <a:lnTo>
                  <a:pt x="146203" y="285521"/>
                </a:lnTo>
                <a:lnTo>
                  <a:pt x="252261" y="285521"/>
                </a:lnTo>
                <a:lnTo>
                  <a:pt x="257569" y="285032"/>
                </a:lnTo>
                <a:lnTo>
                  <a:pt x="257569" y="423052"/>
                </a:lnTo>
                <a:lnTo>
                  <a:pt x="244526" y="399199"/>
                </a:lnTo>
                <a:lnTo>
                  <a:pt x="146203" y="399199"/>
                </a:lnTo>
                <a:lnTo>
                  <a:pt x="146203" y="618109"/>
                </a:lnTo>
                <a:lnTo>
                  <a:pt x="0" y="6181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49" name="Shape 8692"/>
          <xdr:cNvSpPr>
            <a:spLocks/>
          </xdr:cNvSpPr>
        </xdr:nvSpPr>
        <xdr:spPr bwMode="auto">
          <a:xfrm>
            <a:off x="5408244" y="1727765"/>
            <a:ext cx="271260" cy="618055"/>
          </a:xfrm>
          <a:custGeom>
            <a:avLst/>
            <a:gdLst>
              <a:gd name="T0" fmla="*/ 0 w 272098"/>
              <a:gd name="T1" fmla="*/ 0 h 618109"/>
              <a:gd name="T2" fmla="*/ 3620 w 272098"/>
              <a:gd name="T3" fmla="*/ 0 h 618109"/>
              <a:gd name="T4" fmla="*/ 196241 w 272098"/>
              <a:gd name="T5" fmla="*/ 47434 h 618109"/>
              <a:gd name="T6" fmla="*/ 259271 w 272098"/>
              <a:gd name="T7" fmla="*/ 192748 h 618109"/>
              <a:gd name="T8" fmla="*/ 227432 w 272098"/>
              <a:gd name="T9" fmla="*/ 303085 h 618109"/>
              <a:gd name="T10" fmla="*/ 133135 w 272098"/>
              <a:gd name="T11" fmla="*/ 369316 h 618109"/>
              <a:gd name="T12" fmla="*/ 272098 w 272098"/>
              <a:gd name="T13" fmla="*/ 618109 h 618109"/>
              <a:gd name="T14" fmla="*/ 106655 w 272098"/>
              <a:gd name="T15" fmla="*/ 618109 h 618109"/>
              <a:gd name="T16" fmla="*/ 0 w 272098"/>
              <a:gd name="T17" fmla="*/ 423052 h 618109"/>
              <a:gd name="T18" fmla="*/ 0 w 272098"/>
              <a:gd name="T19" fmla="*/ 285032 h 618109"/>
              <a:gd name="T20" fmla="*/ 48513 w 272098"/>
              <a:gd name="T21" fmla="*/ 280560 h 618109"/>
              <a:gd name="T22" fmla="*/ 84455 w 272098"/>
              <a:gd name="T23" fmla="*/ 265646 h 618109"/>
              <a:gd name="T24" fmla="*/ 111367 w 272098"/>
              <a:gd name="T25" fmla="*/ 200482 h 618109"/>
              <a:gd name="T26" fmla="*/ 86335 w 272098"/>
              <a:gd name="T27" fmla="*/ 133109 h 618109"/>
              <a:gd name="T28" fmla="*/ 25404 w 272098"/>
              <a:gd name="T29" fmla="*/ 114933 h 618109"/>
              <a:gd name="T30" fmla="*/ 0 w 272098"/>
              <a:gd name="T31" fmla="*/ 113936 h 618109"/>
              <a:gd name="T32" fmla="*/ 0 w 272098"/>
              <a:gd name="T33" fmla="*/ 0 h 61810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72098"/>
              <a:gd name="T52" fmla="*/ 0 h 618109"/>
              <a:gd name="T53" fmla="*/ 272098 w 272098"/>
              <a:gd name="T54" fmla="*/ 618109 h 61810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h="618109" w="272098">
                <a:moveTo>
                  <a:pt x="0" y="0"/>
                </a:moveTo>
                <a:lnTo>
                  <a:pt x="3620" y="0"/>
                </a:lnTo>
                <a:cubicBezTo>
                  <a:pt x="89980" y="0"/>
                  <a:pt x="154153" y="15786"/>
                  <a:pt x="196241" y="47434"/>
                </a:cubicBezTo>
                <a:cubicBezTo>
                  <a:pt x="238252" y="79070"/>
                  <a:pt x="259271" y="127508"/>
                  <a:pt x="259271" y="192748"/>
                </a:cubicBezTo>
                <a:cubicBezTo>
                  <a:pt x="259271" y="236651"/>
                  <a:pt x="248641" y="273380"/>
                  <a:pt x="227432" y="303085"/>
                </a:cubicBezTo>
                <a:cubicBezTo>
                  <a:pt x="206172" y="332702"/>
                  <a:pt x="174778" y="354787"/>
                  <a:pt x="133135" y="369316"/>
                </a:cubicBezTo>
                <a:lnTo>
                  <a:pt x="272098" y="618109"/>
                </a:lnTo>
                <a:lnTo>
                  <a:pt x="106655" y="618109"/>
                </a:lnTo>
                <a:lnTo>
                  <a:pt x="0" y="423052"/>
                </a:lnTo>
                <a:lnTo>
                  <a:pt x="0" y="285032"/>
                </a:lnTo>
                <a:lnTo>
                  <a:pt x="48513" y="280560"/>
                </a:lnTo>
                <a:cubicBezTo>
                  <a:pt x="63475" y="277250"/>
                  <a:pt x="75457" y="272281"/>
                  <a:pt x="84455" y="265646"/>
                </a:cubicBezTo>
                <a:cubicBezTo>
                  <a:pt x="102375" y="252374"/>
                  <a:pt x="111367" y="230670"/>
                  <a:pt x="111367" y="200482"/>
                </a:cubicBezTo>
                <a:cubicBezTo>
                  <a:pt x="111367" y="168580"/>
                  <a:pt x="103022" y="146062"/>
                  <a:pt x="86335" y="133109"/>
                </a:cubicBezTo>
                <a:cubicBezTo>
                  <a:pt x="73838" y="123384"/>
                  <a:pt x="53519" y="117345"/>
                  <a:pt x="25404" y="114933"/>
                </a:cubicBezTo>
                <a:lnTo>
                  <a:pt x="0" y="113936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0" name="Shape 8693"/>
          <xdr:cNvSpPr>
            <a:spLocks/>
          </xdr:cNvSpPr>
        </xdr:nvSpPr>
        <xdr:spPr bwMode="auto">
          <a:xfrm>
            <a:off x="5773691" y="1727765"/>
            <a:ext cx="474705" cy="618055"/>
          </a:xfrm>
          <a:custGeom>
            <a:avLst/>
            <a:gdLst>
              <a:gd name="T0" fmla="*/ 0 w 475374"/>
              <a:gd name="T1" fmla="*/ 0 h 618109"/>
              <a:gd name="T2" fmla="*/ 448449 w 475374"/>
              <a:gd name="T3" fmla="*/ 0 h 618109"/>
              <a:gd name="T4" fmla="*/ 448449 w 475374"/>
              <a:gd name="T5" fmla="*/ 120092 h 618109"/>
              <a:gd name="T6" fmla="*/ 146203 w 475374"/>
              <a:gd name="T7" fmla="*/ 120092 h 618109"/>
              <a:gd name="T8" fmla="*/ 146203 w 475374"/>
              <a:gd name="T9" fmla="*/ 234633 h 618109"/>
              <a:gd name="T10" fmla="*/ 417626 w 475374"/>
              <a:gd name="T11" fmla="*/ 234633 h 618109"/>
              <a:gd name="T12" fmla="*/ 417626 w 475374"/>
              <a:gd name="T13" fmla="*/ 350076 h 618109"/>
              <a:gd name="T14" fmla="*/ 146203 w 475374"/>
              <a:gd name="T15" fmla="*/ 350076 h 618109"/>
              <a:gd name="T16" fmla="*/ 146203 w 475374"/>
              <a:gd name="T17" fmla="*/ 497967 h 618109"/>
              <a:gd name="T18" fmla="*/ 475374 w 475374"/>
              <a:gd name="T19" fmla="*/ 497967 h 618109"/>
              <a:gd name="T20" fmla="*/ 475374 w 475374"/>
              <a:gd name="T21" fmla="*/ 618109 h 618109"/>
              <a:gd name="T22" fmla="*/ 0 w 475374"/>
              <a:gd name="T23" fmla="*/ 618109 h 618109"/>
              <a:gd name="T24" fmla="*/ 0 w 475374"/>
              <a:gd name="T25" fmla="*/ 0 h 61810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475374"/>
              <a:gd name="T40" fmla="*/ 0 h 618109"/>
              <a:gd name="T41" fmla="*/ 475374 w 475374"/>
              <a:gd name="T42" fmla="*/ 618109 h 61810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h="618109" w="475374">
                <a:moveTo>
                  <a:pt x="0" y="0"/>
                </a:moveTo>
                <a:lnTo>
                  <a:pt x="448449" y="0"/>
                </a:lnTo>
                <a:lnTo>
                  <a:pt x="448449" y="120092"/>
                </a:lnTo>
                <a:lnTo>
                  <a:pt x="146203" y="120092"/>
                </a:lnTo>
                <a:lnTo>
                  <a:pt x="146203" y="234633"/>
                </a:lnTo>
                <a:lnTo>
                  <a:pt x="417626" y="234633"/>
                </a:lnTo>
                <a:lnTo>
                  <a:pt x="417626" y="350076"/>
                </a:lnTo>
                <a:lnTo>
                  <a:pt x="146203" y="350076"/>
                </a:lnTo>
                <a:lnTo>
                  <a:pt x="146203" y="497967"/>
                </a:lnTo>
                <a:lnTo>
                  <a:pt x="475374" y="497967"/>
                </a:lnTo>
                <a:lnTo>
                  <a:pt x="475374" y="618109"/>
                </a:lnTo>
                <a:lnTo>
                  <a:pt x="0" y="6181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1" name="Shape 8694"/>
          <xdr:cNvSpPr>
            <a:spLocks/>
          </xdr:cNvSpPr>
        </xdr:nvSpPr>
        <xdr:spPr bwMode="auto">
          <a:xfrm>
            <a:off x="6344467" y="1727765"/>
            <a:ext cx="258074" cy="618055"/>
          </a:xfrm>
          <a:custGeom>
            <a:avLst/>
            <a:gdLst>
              <a:gd name="T0" fmla="*/ 0 w 257569"/>
              <a:gd name="T1" fmla="*/ 0 h 618109"/>
              <a:gd name="T2" fmla="*/ 257569 w 257569"/>
              <a:gd name="T3" fmla="*/ 0 h 618109"/>
              <a:gd name="T4" fmla="*/ 257569 w 257569"/>
              <a:gd name="T5" fmla="*/ 113937 h 618109"/>
              <a:gd name="T6" fmla="*/ 252260 w 257569"/>
              <a:gd name="T7" fmla="*/ 113728 h 618109"/>
              <a:gd name="T8" fmla="*/ 146190 w 257569"/>
              <a:gd name="T9" fmla="*/ 113728 h 618109"/>
              <a:gd name="T10" fmla="*/ 146190 w 257569"/>
              <a:gd name="T11" fmla="*/ 285521 h 618109"/>
              <a:gd name="T12" fmla="*/ 252260 w 257569"/>
              <a:gd name="T13" fmla="*/ 285521 h 618109"/>
              <a:gd name="T14" fmla="*/ 257569 w 257569"/>
              <a:gd name="T15" fmla="*/ 285032 h 618109"/>
              <a:gd name="T16" fmla="*/ 257569 w 257569"/>
              <a:gd name="T17" fmla="*/ 423091 h 618109"/>
              <a:gd name="T18" fmla="*/ 244501 w 257569"/>
              <a:gd name="T19" fmla="*/ 399199 h 618109"/>
              <a:gd name="T20" fmla="*/ 146190 w 257569"/>
              <a:gd name="T21" fmla="*/ 399199 h 618109"/>
              <a:gd name="T22" fmla="*/ 146190 w 257569"/>
              <a:gd name="T23" fmla="*/ 618109 h 618109"/>
              <a:gd name="T24" fmla="*/ 0 w 257569"/>
              <a:gd name="T25" fmla="*/ 618109 h 618109"/>
              <a:gd name="T26" fmla="*/ 0 w 257569"/>
              <a:gd name="T27" fmla="*/ 0 h 618109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257569"/>
              <a:gd name="T43" fmla="*/ 0 h 618109"/>
              <a:gd name="T44" fmla="*/ 257569 w 257569"/>
              <a:gd name="T45" fmla="*/ 618109 h 618109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h="618109" w="257569">
                <a:moveTo>
                  <a:pt x="0" y="0"/>
                </a:moveTo>
                <a:lnTo>
                  <a:pt x="257569" y="0"/>
                </a:lnTo>
                <a:lnTo>
                  <a:pt x="257569" y="113937"/>
                </a:lnTo>
                <a:lnTo>
                  <a:pt x="252260" y="113728"/>
                </a:lnTo>
                <a:lnTo>
                  <a:pt x="146190" y="113728"/>
                </a:lnTo>
                <a:lnTo>
                  <a:pt x="146190" y="285521"/>
                </a:lnTo>
                <a:lnTo>
                  <a:pt x="252260" y="285521"/>
                </a:lnTo>
                <a:lnTo>
                  <a:pt x="257569" y="285032"/>
                </a:lnTo>
                <a:lnTo>
                  <a:pt x="257569" y="423091"/>
                </a:lnTo>
                <a:lnTo>
                  <a:pt x="244501" y="399199"/>
                </a:lnTo>
                <a:lnTo>
                  <a:pt x="146190" y="399199"/>
                </a:lnTo>
                <a:lnTo>
                  <a:pt x="146190" y="618109"/>
                </a:lnTo>
                <a:lnTo>
                  <a:pt x="0" y="618109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2" name="Shape 8695"/>
          <xdr:cNvSpPr>
            <a:spLocks/>
          </xdr:cNvSpPr>
        </xdr:nvSpPr>
        <xdr:spPr bwMode="auto">
          <a:xfrm>
            <a:off x="6602541" y="1727765"/>
            <a:ext cx="271260" cy="618055"/>
          </a:xfrm>
          <a:custGeom>
            <a:avLst/>
            <a:gdLst>
              <a:gd name="T0" fmla="*/ 0 w 272097"/>
              <a:gd name="T1" fmla="*/ 0 h 618109"/>
              <a:gd name="T2" fmla="*/ 3619 w 272097"/>
              <a:gd name="T3" fmla="*/ 0 h 618109"/>
              <a:gd name="T4" fmla="*/ 196228 w 272097"/>
              <a:gd name="T5" fmla="*/ 47434 h 618109"/>
              <a:gd name="T6" fmla="*/ 259270 w 272097"/>
              <a:gd name="T7" fmla="*/ 192748 h 618109"/>
              <a:gd name="T8" fmla="*/ 227444 w 272097"/>
              <a:gd name="T9" fmla="*/ 303085 h 618109"/>
              <a:gd name="T10" fmla="*/ 133147 w 272097"/>
              <a:gd name="T11" fmla="*/ 369316 h 618109"/>
              <a:gd name="T12" fmla="*/ 272097 w 272097"/>
              <a:gd name="T13" fmla="*/ 618109 h 618109"/>
              <a:gd name="T14" fmla="*/ 106667 w 272097"/>
              <a:gd name="T15" fmla="*/ 618109 h 618109"/>
              <a:gd name="T16" fmla="*/ 0 w 272097"/>
              <a:gd name="T17" fmla="*/ 423091 h 618109"/>
              <a:gd name="T18" fmla="*/ 0 w 272097"/>
              <a:gd name="T19" fmla="*/ 285032 h 618109"/>
              <a:gd name="T20" fmla="*/ 48512 w 272097"/>
              <a:gd name="T21" fmla="*/ 280560 h 618109"/>
              <a:gd name="T22" fmla="*/ 84455 w 272097"/>
              <a:gd name="T23" fmla="*/ 265646 h 618109"/>
              <a:gd name="T24" fmla="*/ 111378 w 272097"/>
              <a:gd name="T25" fmla="*/ 200482 h 618109"/>
              <a:gd name="T26" fmla="*/ 86334 w 272097"/>
              <a:gd name="T27" fmla="*/ 133109 h 618109"/>
              <a:gd name="T28" fmla="*/ 25402 w 272097"/>
              <a:gd name="T29" fmla="*/ 114933 h 618109"/>
              <a:gd name="T30" fmla="*/ 0 w 272097"/>
              <a:gd name="T31" fmla="*/ 113937 h 618109"/>
              <a:gd name="T32" fmla="*/ 0 w 272097"/>
              <a:gd name="T33" fmla="*/ 0 h 618109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272097"/>
              <a:gd name="T52" fmla="*/ 0 h 618109"/>
              <a:gd name="T53" fmla="*/ 272097 w 272097"/>
              <a:gd name="T54" fmla="*/ 618109 h 618109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h="618109" w="272097">
                <a:moveTo>
                  <a:pt x="0" y="0"/>
                </a:moveTo>
                <a:lnTo>
                  <a:pt x="3619" y="0"/>
                </a:lnTo>
                <a:cubicBezTo>
                  <a:pt x="89979" y="0"/>
                  <a:pt x="154153" y="15786"/>
                  <a:pt x="196228" y="47434"/>
                </a:cubicBezTo>
                <a:cubicBezTo>
                  <a:pt x="238252" y="79070"/>
                  <a:pt x="259270" y="127508"/>
                  <a:pt x="259270" y="192748"/>
                </a:cubicBezTo>
                <a:cubicBezTo>
                  <a:pt x="259270" y="236651"/>
                  <a:pt x="248627" y="273380"/>
                  <a:pt x="227444" y="303085"/>
                </a:cubicBezTo>
                <a:cubicBezTo>
                  <a:pt x="206172" y="332702"/>
                  <a:pt x="174790" y="354787"/>
                  <a:pt x="133147" y="369316"/>
                </a:cubicBezTo>
                <a:lnTo>
                  <a:pt x="272097" y="618109"/>
                </a:lnTo>
                <a:lnTo>
                  <a:pt x="106667" y="618109"/>
                </a:lnTo>
                <a:lnTo>
                  <a:pt x="0" y="423091"/>
                </a:lnTo>
                <a:lnTo>
                  <a:pt x="0" y="285032"/>
                </a:lnTo>
                <a:lnTo>
                  <a:pt x="48512" y="280560"/>
                </a:lnTo>
                <a:cubicBezTo>
                  <a:pt x="63474" y="277250"/>
                  <a:pt x="75457" y="272281"/>
                  <a:pt x="84455" y="265646"/>
                </a:cubicBezTo>
                <a:cubicBezTo>
                  <a:pt x="102374" y="252374"/>
                  <a:pt x="111378" y="230670"/>
                  <a:pt x="111378" y="200482"/>
                </a:cubicBezTo>
                <a:cubicBezTo>
                  <a:pt x="111378" y="168580"/>
                  <a:pt x="103009" y="146062"/>
                  <a:pt x="86334" y="133109"/>
                </a:cubicBezTo>
                <a:cubicBezTo>
                  <a:pt x="73828" y="123384"/>
                  <a:pt x="53514" y="117345"/>
                  <a:pt x="25402" y="114933"/>
                </a:cubicBezTo>
                <a:lnTo>
                  <a:pt x="0" y="113937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3" name="Shape 8696"/>
          <xdr:cNvSpPr>
            <a:spLocks/>
          </xdr:cNvSpPr>
        </xdr:nvSpPr>
        <xdr:spPr bwMode="auto">
          <a:xfrm>
            <a:off x="6934081" y="1713817"/>
            <a:ext cx="299516" cy="646822"/>
          </a:xfrm>
          <a:custGeom>
            <a:avLst/>
            <a:gdLst>
              <a:gd name="T0" fmla="*/ 300266 w 300285"/>
              <a:gd name="T1" fmla="*/ 0 h 647167"/>
              <a:gd name="T2" fmla="*/ 300285 w 300285"/>
              <a:gd name="T3" fmla="*/ 1 h 647167"/>
              <a:gd name="T4" fmla="*/ 300285 w 300285"/>
              <a:gd name="T5" fmla="*/ 129466 h 647167"/>
              <a:gd name="T6" fmla="*/ 300266 w 300285"/>
              <a:gd name="T7" fmla="*/ 129464 h 647167"/>
              <a:gd name="T8" fmla="*/ 190474 w 300285"/>
              <a:gd name="T9" fmla="*/ 181420 h 647167"/>
              <a:gd name="T10" fmla="*/ 150482 w 300285"/>
              <a:gd name="T11" fmla="*/ 323964 h 647167"/>
              <a:gd name="T12" fmla="*/ 190221 w 300285"/>
              <a:gd name="T13" fmla="*/ 466128 h 647167"/>
              <a:gd name="T14" fmla="*/ 300266 w 300285"/>
              <a:gd name="T15" fmla="*/ 517652 h 647167"/>
              <a:gd name="T16" fmla="*/ 300285 w 300285"/>
              <a:gd name="T17" fmla="*/ 517650 h 647167"/>
              <a:gd name="T18" fmla="*/ 300285 w 300285"/>
              <a:gd name="T19" fmla="*/ 647165 h 647167"/>
              <a:gd name="T20" fmla="*/ 300266 w 300285"/>
              <a:gd name="T21" fmla="*/ 647167 h 647167"/>
              <a:gd name="T22" fmla="*/ 81915 w 300285"/>
              <a:gd name="T23" fmla="*/ 559105 h 647167"/>
              <a:gd name="T24" fmla="*/ 0 w 300285"/>
              <a:gd name="T25" fmla="*/ 323964 h 647167"/>
              <a:gd name="T26" fmla="*/ 24981 w 300285"/>
              <a:gd name="T27" fmla="*/ 180162 h 647167"/>
              <a:gd name="T28" fmla="*/ 99657 w 300285"/>
              <a:gd name="T29" fmla="*/ 71781 h 647167"/>
              <a:gd name="T30" fmla="*/ 189662 w 300285"/>
              <a:gd name="T31" fmla="*/ 17920 h 647167"/>
              <a:gd name="T32" fmla="*/ 300266 w 300285"/>
              <a:gd name="T33" fmla="*/ 0 h 647167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00285"/>
              <a:gd name="T52" fmla="*/ 0 h 647167"/>
              <a:gd name="T53" fmla="*/ 300285 w 300285"/>
              <a:gd name="T54" fmla="*/ 647167 h 647167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h="647167" w="300285">
                <a:moveTo>
                  <a:pt x="300266" y="0"/>
                </a:moveTo>
                <a:lnTo>
                  <a:pt x="300285" y="1"/>
                </a:lnTo>
                <a:lnTo>
                  <a:pt x="300285" y="129466"/>
                </a:lnTo>
                <a:lnTo>
                  <a:pt x="300266" y="129464"/>
                </a:lnTo>
                <a:cubicBezTo>
                  <a:pt x="253771" y="129464"/>
                  <a:pt x="217157" y="146825"/>
                  <a:pt x="190474" y="181420"/>
                </a:cubicBezTo>
                <a:cubicBezTo>
                  <a:pt x="163817" y="216027"/>
                  <a:pt x="150482" y="263576"/>
                  <a:pt x="150482" y="323964"/>
                </a:cubicBezTo>
                <a:cubicBezTo>
                  <a:pt x="150482" y="384416"/>
                  <a:pt x="163678" y="431788"/>
                  <a:pt x="190221" y="466128"/>
                </a:cubicBezTo>
                <a:cubicBezTo>
                  <a:pt x="216777" y="500482"/>
                  <a:pt x="253441" y="517652"/>
                  <a:pt x="300266" y="517652"/>
                </a:cubicBezTo>
                <a:lnTo>
                  <a:pt x="300285" y="517650"/>
                </a:lnTo>
                <a:lnTo>
                  <a:pt x="300285" y="647165"/>
                </a:lnTo>
                <a:lnTo>
                  <a:pt x="300266" y="647167"/>
                </a:lnTo>
                <a:cubicBezTo>
                  <a:pt x="209283" y="647167"/>
                  <a:pt x="136499" y="617868"/>
                  <a:pt x="81915" y="559105"/>
                </a:cubicBezTo>
                <a:cubicBezTo>
                  <a:pt x="27318" y="500342"/>
                  <a:pt x="0" y="422034"/>
                  <a:pt x="0" y="323964"/>
                </a:cubicBezTo>
                <a:cubicBezTo>
                  <a:pt x="0" y="270370"/>
                  <a:pt x="8319" y="222441"/>
                  <a:pt x="24981" y="180162"/>
                </a:cubicBezTo>
                <a:cubicBezTo>
                  <a:pt x="41643" y="137833"/>
                  <a:pt x="66561" y="101664"/>
                  <a:pt x="99657" y="71781"/>
                </a:cubicBezTo>
                <a:cubicBezTo>
                  <a:pt x="126188" y="47816"/>
                  <a:pt x="156185" y="29883"/>
                  <a:pt x="189662" y="17920"/>
                </a:cubicBezTo>
                <a:cubicBezTo>
                  <a:pt x="223190" y="5918"/>
                  <a:pt x="260058" y="0"/>
                  <a:pt x="300266" y="0"/>
                </a:cubicBez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  <xdr:sp macro="" textlink="">
        <xdr:nvSpPr>
          <xdr:cNvPr id="54" name="Shape 8697"/>
          <xdr:cNvSpPr>
            <a:spLocks/>
          </xdr:cNvSpPr>
        </xdr:nvSpPr>
        <xdr:spPr bwMode="auto">
          <a:xfrm>
            <a:off x="7235481" y="1713817"/>
            <a:ext cx="299516" cy="646822"/>
          </a:xfrm>
          <a:custGeom>
            <a:avLst/>
            <a:gdLst>
              <a:gd name="T0" fmla="*/ 0 w 300286"/>
              <a:gd name="T1" fmla="*/ 0 h 647164"/>
              <a:gd name="T2" fmla="*/ 58049 w 300286"/>
              <a:gd name="T3" fmla="*/ 4458 h 647164"/>
              <a:gd name="T4" fmla="*/ 110802 w 300286"/>
              <a:gd name="T5" fmla="*/ 17918 h 647164"/>
              <a:gd name="T6" fmla="*/ 200629 w 300286"/>
              <a:gd name="T7" fmla="*/ 71779 h 647164"/>
              <a:gd name="T8" fmla="*/ 275038 w 300286"/>
              <a:gd name="T9" fmla="*/ 180339 h 647164"/>
              <a:gd name="T10" fmla="*/ 300286 w 300286"/>
              <a:gd name="T11" fmla="*/ 323963 h 647164"/>
              <a:gd name="T12" fmla="*/ 218561 w 300286"/>
              <a:gd name="T13" fmla="*/ 559358 h 647164"/>
              <a:gd name="T14" fmla="*/ 64981 w 300286"/>
              <a:gd name="T15" fmla="*/ 641673 h 647164"/>
              <a:gd name="T16" fmla="*/ 0 w 300286"/>
              <a:gd name="T17" fmla="*/ 647164 h 647164"/>
              <a:gd name="T18" fmla="*/ 0 w 300286"/>
              <a:gd name="T19" fmla="*/ 517649 h 647164"/>
              <a:gd name="T20" fmla="*/ 33365 w 300286"/>
              <a:gd name="T21" fmla="*/ 514453 h 647164"/>
              <a:gd name="T22" fmla="*/ 110243 w 300286"/>
              <a:gd name="T23" fmla="*/ 466508 h 647164"/>
              <a:gd name="T24" fmla="*/ 149803 w 300286"/>
              <a:gd name="T25" fmla="*/ 323963 h 647164"/>
              <a:gd name="T26" fmla="*/ 110002 w 300286"/>
              <a:gd name="T27" fmla="*/ 181050 h 647164"/>
              <a:gd name="T28" fmla="*/ 33174 w 300286"/>
              <a:gd name="T29" fmla="*/ 132692 h 647164"/>
              <a:gd name="T30" fmla="*/ 0 w 300286"/>
              <a:gd name="T31" fmla="*/ 129464 h 647164"/>
              <a:gd name="T32" fmla="*/ 0 w 300286"/>
              <a:gd name="T33" fmla="*/ 0 h 64716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300286"/>
              <a:gd name="T52" fmla="*/ 0 h 647164"/>
              <a:gd name="T53" fmla="*/ 300286 w 300286"/>
              <a:gd name="T54" fmla="*/ 647164 h 64716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h="647164" w="300286">
                <a:moveTo>
                  <a:pt x="0" y="0"/>
                </a:moveTo>
                <a:lnTo>
                  <a:pt x="58049" y="4458"/>
                </a:lnTo>
                <a:cubicBezTo>
                  <a:pt x="76518" y="7438"/>
                  <a:pt x="94101" y="11918"/>
                  <a:pt x="110802" y="17918"/>
                </a:cubicBezTo>
                <a:cubicBezTo>
                  <a:pt x="144152" y="29882"/>
                  <a:pt x="174086" y="47814"/>
                  <a:pt x="200629" y="71779"/>
                </a:cubicBezTo>
                <a:cubicBezTo>
                  <a:pt x="233420" y="101662"/>
                  <a:pt x="258249" y="137895"/>
                  <a:pt x="275038" y="180339"/>
                </a:cubicBezTo>
                <a:cubicBezTo>
                  <a:pt x="291853" y="222820"/>
                  <a:pt x="300286" y="270750"/>
                  <a:pt x="300286" y="323963"/>
                </a:cubicBezTo>
                <a:cubicBezTo>
                  <a:pt x="300286" y="422350"/>
                  <a:pt x="273044" y="500722"/>
                  <a:pt x="218561" y="559358"/>
                </a:cubicBezTo>
                <a:cubicBezTo>
                  <a:pt x="177709" y="603239"/>
                  <a:pt x="126526" y="630690"/>
                  <a:pt x="64981" y="641673"/>
                </a:cubicBezTo>
                <a:lnTo>
                  <a:pt x="0" y="647164"/>
                </a:lnTo>
                <a:lnTo>
                  <a:pt x="0" y="517649"/>
                </a:lnTo>
                <a:lnTo>
                  <a:pt x="33365" y="514453"/>
                </a:lnTo>
                <a:cubicBezTo>
                  <a:pt x="64806" y="508058"/>
                  <a:pt x="90422" y="492073"/>
                  <a:pt x="110243" y="466508"/>
                </a:cubicBezTo>
                <a:cubicBezTo>
                  <a:pt x="136596" y="432535"/>
                  <a:pt x="149803" y="384986"/>
                  <a:pt x="149803" y="323963"/>
                </a:cubicBezTo>
                <a:cubicBezTo>
                  <a:pt x="149803" y="263016"/>
                  <a:pt x="136532" y="215391"/>
                  <a:pt x="110002" y="181050"/>
                </a:cubicBezTo>
                <a:cubicBezTo>
                  <a:pt x="90075" y="155285"/>
                  <a:pt x="64470" y="139149"/>
                  <a:pt x="33174" y="132692"/>
                </a:cubicBezTo>
                <a:lnTo>
                  <a:pt x="0" y="129464"/>
                </a:lnTo>
                <a:lnTo>
                  <a:pt x="0" y="0"/>
                </a:lnTo>
                <a:close/>
              </a:path>
            </a:pathLst>
          </a:custGeom>
          <a:solidFill>
            <a:srgbClr val="5A5B5A"/>
          </a:solidFill>
          <a:ln>
            <a:noFill/>
          </a:ln>
          <a:extLst>
            <a:ext uri="{91240B29-F687-4F45-9708-019B960494DF}">
              <a14:hiddenLine xmlns:a14="http://schemas.microsoft.com/office/drawing/2010/main" w="0" cap="flat">
                <a:solidFill>
                  <a:srgbClr val="000000"/>
                </a:solidFill>
                <a:miter lim="127000"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2</xdr:col>
      <xdr:colOff>390525</xdr:colOff>
      <xdr:row>0</xdr:row>
      <xdr:rowOff>76200</xdr:rowOff>
    </xdr:from>
    <xdr:to>
      <xdr:col>3</xdr:col>
      <xdr:colOff>990600</xdr:colOff>
      <xdr:row>1</xdr:row>
      <xdr:rowOff>190500</xdr:rowOff>
    </xdr:to>
    <xdr:pic>
      <xdr:nvPicPr>
        <xdr:cNvPr id="55" name="Imagen 60" descr="J:\SecFinanzas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048125" y="76200"/>
          <a:ext cx="16478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1676400</xdr:colOff>
      <xdr:row>5</xdr:row>
      <xdr:rowOff>123825</xdr:rowOff>
    </xdr:to>
    <xdr:pic>
      <xdr:nvPicPr>
        <xdr:cNvPr id="2" name="Imagen 3" descr="Logo GUERRERO H o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9050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266700</xdr:colOff>
      <xdr:row>0</xdr:row>
      <xdr:rowOff>0</xdr:rowOff>
    </xdr:from>
    <xdr:to>
      <xdr:col>8</xdr:col>
      <xdr:colOff>800100</xdr:colOff>
      <xdr:row>5</xdr:row>
      <xdr:rowOff>142875</xdr:rowOff>
    </xdr:to>
    <xdr:pic>
      <xdr:nvPicPr>
        <xdr:cNvPr id="3" name="Imagen 4" descr="Logo SEFINA SI ok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086350" y="0"/>
          <a:ext cx="222885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66675</xdr:rowOff>
    </xdr:from>
    <xdr:to>
      <xdr:col>6</xdr:col>
      <xdr:colOff>762000</xdr:colOff>
      <xdr:row>0</xdr:row>
      <xdr:rowOff>523875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5" y="66675"/>
          <a:ext cx="1209675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38100</xdr:rowOff>
    </xdr:from>
    <xdr:to>
      <xdr:col>0</xdr:col>
      <xdr:colOff>1219200</xdr:colOff>
      <xdr:row>1</xdr:row>
      <xdr:rowOff>76200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38100"/>
          <a:ext cx="11334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523875</xdr:colOff>
      <xdr:row>0</xdr:row>
      <xdr:rowOff>0</xdr:rowOff>
    </xdr:from>
    <xdr:to>
      <xdr:col>6</xdr:col>
      <xdr:colOff>838200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2875" y="0"/>
          <a:ext cx="12001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19050</xdr:rowOff>
    </xdr:from>
    <xdr:to>
      <xdr:col>0</xdr:col>
      <xdr:colOff>1181100</xdr:colOff>
      <xdr:row>1</xdr:row>
      <xdr:rowOff>152400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050"/>
          <a:ext cx="1133475" cy="5905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28575</xdr:rowOff>
    </xdr:from>
    <xdr:to>
      <xdr:col>6</xdr:col>
      <xdr:colOff>609600</xdr:colOff>
      <xdr:row>1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1725" y="28575"/>
          <a:ext cx="1200150" cy="4572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1133475</xdr:colOff>
      <xdr:row>1</xdr:row>
      <xdr:rowOff>142875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3475" cy="590550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ha%20Tommy\Downloads\Drive\Movimientos%202016\1-Cuenta%20Publica%202016%20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ha%20Tommy\Downloads\Movimientos%202017\1-Cuenta%20Publica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tha%20Tommy\Downloads\Movimientos%202017\Movimientos%202017\Resp.%2011-Septiembre\Movimientos%202017\Resp.%2011-Septiembre\Movimientos%202017\Movimientos%202016\1-Cuenta%20Publica%202016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Ing.Gestion"/>
      <sheetName val="Flujo"/>
      <sheetName val="Ajustes"/>
      <sheetName val="Part.Fed."/>
      <sheetName val="Aportaciones"/>
      <sheetName val="Convenios"/>
      <sheetName val="Otros Ing."/>
      <sheetName val="Avance Mensual"/>
      <sheetName val="Avance Acum."/>
      <sheetName val="Mensual"/>
      <sheetName val="Acum.Semestral"/>
      <sheetName val="FONE"/>
      <sheetName val="FONE A NOV."/>
      <sheetName val="FONE a Dic"/>
      <sheetName val="Ley de Ingresos 2016"/>
      <sheetName val="IP-1"/>
      <sheetName val="IP-2"/>
      <sheetName val="IP-2 (2)"/>
      <sheetName val="IP-1 (2)"/>
      <sheetName val="IP-1 (3)"/>
      <sheetName val="IP-2 (3)"/>
      <sheetName val="IP-2 (4)"/>
      <sheetName val="IP-2 (5)"/>
      <sheetName val="LDF-04"/>
      <sheetName val="LDF-05"/>
      <sheetName val="LDF-10"/>
      <sheetName val="Ley de Ingresos 2015"/>
      <sheetName val="Part.Fed. (Historico)"/>
      <sheetName val="Ramo 28 2014 y 2015"/>
      <sheetName val="Ramo 28 Ene-Ago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A2" t="str">
            <v>Nombre del Ente: GOBIERNO DEL ESTADO DE GUERRERO.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2016"/>
      <sheetName val="Ing. Gestion"/>
      <sheetName val="Ing.Gestion (2)"/>
      <sheetName val="Flujo"/>
      <sheetName val="Ajustes"/>
      <sheetName val="Part.Fed."/>
      <sheetName val="Part.Fed. (2)"/>
      <sheetName val="Aportaciones"/>
      <sheetName val="Convenios"/>
      <sheetName val="Otros Ing."/>
      <sheetName val="Avance Acum."/>
      <sheetName val="Mensual"/>
      <sheetName val="Mensual (2)"/>
      <sheetName val="Acum.Trimestral"/>
      <sheetName val="A. M."/>
      <sheetName val="Avance Mensual"/>
      <sheetName val="Acum.Trimestral (2)"/>
      <sheetName val="IP-1"/>
      <sheetName val="IP-2"/>
      <sheetName val="IP-2 (2)"/>
      <sheetName val="LDF-05 (1T)"/>
      <sheetName val="LDF-05 (2T)"/>
      <sheetName val="LDF-05 (1y2 T)"/>
      <sheetName val="Ppto. 4.6.5."/>
      <sheetName val="Presupuesto 2017"/>
      <sheetName val="IP-1 (3T)"/>
      <sheetName val="LDF-05 (al 3T)"/>
      <sheetName val="FONE a Junio"/>
      <sheetName val="FONE a Agost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7">
          <cell r="Y17">
            <v>10759603859</v>
          </cell>
        </row>
        <row r="20">
          <cell r="Y20">
            <v>387331392</v>
          </cell>
        </row>
        <row r="23">
          <cell r="Y23">
            <v>181144707.43</v>
          </cell>
        </row>
        <row r="24">
          <cell r="Y24">
            <v>389714835.99</v>
          </cell>
        </row>
        <row r="25">
          <cell r="Y25">
            <v>15156488.77</v>
          </cell>
        </row>
        <row r="26">
          <cell r="Y26">
            <v>450563234</v>
          </cell>
        </row>
        <row r="27">
          <cell r="Y27">
            <v>21704376.99</v>
          </cell>
        </row>
        <row r="28">
          <cell r="Y28">
            <v>711105361</v>
          </cell>
        </row>
        <row r="29">
          <cell r="Y29">
            <v>297554375.12</v>
          </cell>
        </row>
        <row r="30">
          <cell r="Y30">
            <v>54181073.3</v>
          </cell>
        </row>
        <row r="31">
          <cell r="Y31">
            <v>183157215.66</v>
          </cell>
        </row>
      </sheetData>
      <sheetData sheetId="11">
        <row r="17">
          <cell r="AQ17">
            <v>10764640343.240002</v>
          </cell>
        </row>
        <row r="18">
          <cell r="AQ18">
            <v>3165692528.23</v>
          </cell>
        </row>
        <row r="19">
          <cell r="AQ19">
            <v>5049040794.09</v>
          </cell>
        </row>
        <row r="22">
          <cell r="AQ22">
            <v>1482672403.05</v>
          </cell>
        </row>
        <row r="23">
          <cell r="AQ23">
            <v>702468498.8499999</v>
          </cell>
        </row>
        <row r="28">
          <cell r="AQ28">
            <v>156083640.51999998</v>
          </cell>
        </row>
        <row r="31">
          <cell r="AQ31">
            <v>202499267.1</v>
          </cell>
        </row>
        <row r="32">
          <cell r="AQ32">
            <v>1044215263</v>
          </cell>
        </row>
      </sheetData>
      <sheetData sheetId="12">
        <row r="16">
          <cell r="AQ16">
            <v>7027942466.35</v>
          </cell>
        </row>
        <row r="53">
          <cell r="AQ53">
            <v>1309738731.1300004</v>
          </cell>
        </row>
      </sheetData>
      <sheetData sheetId="13"/>
      <sheetData sheetId="14"/>
      <sheetData sheetId="15"/>
      <sheetData sheetId="16"/>
      <sheetData sheetId="17">
        <row r="171">
          <cell r="E171">
            <v>1167183347.6999998</v>
          </cell>
        </row>
        <row r="178">
          <cell r="E178">
            <v>279225616.42999995</v>
          </cell>
        </row>
        <row r="182">
          <cell r="E182">
            <v>101462890.07</v>
          </cell>
        </row>
        <row r="185">
          <cell r="E185">
            <v>6926447.72</v>
          </cell>
        </row>
        <row r="196">
          <cell r="E196">
            <v>35359589.699999996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77">
          <cell r="G77">
            <v>0</v>
          </cell>
        </row>
      </sheetData>
      <sheetData sheetId="25">
        <row r="77">
          <cell r="G77">
            <v>0</v>
          </cell>
        </row>
      </sheetData>
      <sheetData sheetId="26"/>
      <sheetData sheetId="27"/>
      <sheetData sheetId="28">
        <row r="13">
          <cell r="P13">
            <v>1167046461</v>
          </cell>
        </row>
        <row r="36">
          <cell r="P36">
            <v>270287103</v>
          </cell>
        </row>
        <row r="65">
          <cell r="P65">
            <v>55420812.999257565</v>
          </cell>
        </row>
        <row r="82">
          <cell r="P82">
            <v>590881146</v>
          </cell>
        </row>
        <row r="84">
          <cell r="P84">
            <v>580536097</v>
          </cell>
        </row>
        <row r="93">
          <cell r="P93">
            <v>54427085</v>
          </cell>
        </row>
        <row r="101">
          <cell r="P101">
            <v>401685644</v>
          </cell>
        </row>
        <row r="125">
          <cell r="P125">
            <v>11791929300</v>
          </cell>
        </row>
        <row r="126">
          <cell r="P126">
            <v>356690300</v>
          </cell>
        </row>
        <row r="127">
          <cell r="P127">
            <v>240759800</v>
          </cell>
        </row>
        <row r="128">
          <cell r="P128">
            <v>549848363</v>
          </cell>
        </row>
        <row r="129">
          <cell r="P129">
            <v>20201800</v>
          </cell>
        </row>
        <row r="130">
          <cell r="P130">
            <v>630913500</v>
          </cell>
        </row>
        <row r="131">
          <cell r="P131">
            <v>404411000</v>
          </cell>
        </row>
        <row r="132">
          <cell r="P132">
            <v>160830000</v>
          </cell>
        </row>
        <row r="135">
          <cell r="P135">
            <v>16167403223</v>
          </cell>
        </row>
        <row r="136">
          <cell r="P136">
            <v>4471763962</v>
          </cell>
        </row>
        <row r="137">
          <cell r="P137">
            <v>5583813090</v>
          </cell>
        </row>
        <row r="140">
          <cell r="P140">
            <v>1969620828</v>
          </cell>
        </row>
        <row r="141">
          <cell r="P141">
            <v>909492348</v>
          </cell>
        </row>
        <row r="146">
          <cell r="P146">
            <v>217952443</v>
          </cell>
        </row>
        <row r="149">
          <cell r="P149">
            <v>219993600</v>
          </cell>
        </row>
        <row r="150">
          <cell r="P150">
            <v>1375418940</v>
          </cell>
        </row>
        <row r="152">
          <cell r="P152">
            <v>3197074600</v>
          </cell>
        </row>
        <row r="165">
          <cell r="P165">
            <v>741905300</v>
          </cell>
        </row>
      </sheetData>
      <sheetData sheetId="29">
        <row r="9">
          <cell r="A9" t="str">
            <v>Del 1° de enero al 30 de septiembre de 2017</v>
          </cell>
        </row>
      </sheetData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  <sheetName val="2015"/>
      <sheetName val="Ing.Gestion"/>
      <sheetName val="Flujo"/>
      <sheetName val="Ajustes"/>
      <sheetName val="Part.Fed."/>
      <sheetName val="Aportaciones"/>
      <sheetName val="Convenios"/>
      <sheetName val="Otros Ing."/>
      <sheetName val="Avance Mensual"/>
      <sheetName val="Avance Acum."/>
      <sheetName val="Mensual"/>
      <sheetName val="Acum.Semestral"/>
      <sheetName val="FONE"/>
      <sheetName val="FONE A NOV."/>
      <sheetName val="FONE a Dic"/>
      <sheetName val="Ley de Ingresos 2016"/>
      <sheetName val="IP-1"/>
      <sheetName val="IP-2"/>
      <sheetName val="IP-2 (2)"/>
      <sheetName val="IP-1 (2)"/>
      <sheetName val="IP-1 (3)"/>
      <sheetName val="IP-2 (3)"/>
      <sheetName val="IP-2 (4)"/>
      <sheetName val="IP-2 (5)"/>
      <sheetName val="LDF-04"/>
      <sheetName val="LDF-05"/>
      <sheetName val="LDF-10"/>
      <sheetName val="Ley de Ingresos 2015"/>
      <sheetName val="Part.Fed. (Historico)"/>
      <sheetName val="Ramo 28 2014 y 2015"/>
      <sheetName val="Ramo 28 Ene-Ago 20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190">
          <cell r="C190">
            <v>0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5"/>
  <sheetViews>
    <sheetView tabSelected="1" zoomScale="110" zoomScaleNormal="110" workbookViewId="0" topLeftCell="A1">
      <selection activeCell="F105" sqref="F105"/>
    </sheetView>
  </sheetViews>
  <sheetFormatPr defaultColWidth="11.421875" defaultRowHeight="15"/>
  <cols>
    <col min="1" max="1" width="39.140625" style="0" customWidth="1"/>
    <col min="2" max="4" width="15.7109375" style="0" customWidth="1"/>
  </cols>
  <sheetData>
    <row r="1" ht="34.5" customHeight="1">
      <c r="D1" s="1"/>
    </row>
    <row r="2" spans="3:4" ht="36" customHeight="1" thickBot="1">
      <c r="C2" s="2"/>
      <c r="D2" s="3" t="s">
        <v>0</v>
      </c>
    </row>
    <row r="3" spans="1:4" ht="11.25" customHeight="1">
      <c r="A3" s="4" t="s">
        <v>1</v>
      </c>
      <c r="B3" s="5"/>
      <c r="C3" s="5"/>
      <c r="D3" s="6"/>
    </row>
    <row r="4" spans="1:4" ht="9.75" customHeight="1">
      <c r="A4" s="7" t="s">
        <v>2</v>
      </c>
      <c r="B4" s="8"/>
      <c r="C4" s="8"/>
      <c r="D4" s="9"/>
    </row>
    <row r="5" spans="1:4" ht="12" customHeight="1">
      <c r="A5" s="7" t="s">
        <v>3</v>
      </c>
      <c r="B5" s="8"/>
      <c r="C5" s="8"/>
      <c r="D5" s="9"/>
    </row>
    <row r="6" spans="1:4" ht="11.25" customHeight="1" thickBot="1">
      <c r="A6" s="10" t="s">
        <v>4</v>
      </c>
      <c r="B6" s="11"/>
      <c r="C6" s="11"/>
      <c r="D6" s="12"/>
    </row>
    <row r="7" spans="1:4" ht="9" customHeight="1" thickBot="1">
      <c r="A7" s="13"/>
      <c r="B7" s="14"/>
      <c r="C7" s="14"/>
      <c r="D7" s="15"/>
    </row>
    <row r="8" spans="1:4" ht="13.15" customHeight="1">
      <c r="A8" s="16" t="s">
        <v>5</v>
      </c>
      <c r="B8" s="17" t="s">
        <v>6</v>
      </c>
      <c r="C8" s="17" t="s">
        <v>7</v>
      </c>
      <c r="D8" s="17" t="s">
        <v>8</v>
      </c>
    </row>
    <row r="9" spans="1:4" ht="13.15" customHeight="1" thickBot="1">
      <c r="A9" s="18"/>
      <c r="B9" s="19"/>
      <c r="C9" s="19"/>
      <c r="D9" s="19"/>
    </row>
    <row r="10" spans="1:4" ht="15">
      <c r="A10" s="20"/>
      <c r="B10" s="20"/>
      <c r="C10" s="20"/>
      <c r="D10" s="20"/>
    </row>
    <row r="11" spans="1:4" ht="13.9" customHeight="1">
      <c r="A11" s="21" t="s">
        <v>9</v>
      </c>
      <c r="B11" s="22">
        <f>B12+B13+B14</f>
        <v>50351752561.740005</v>
      </c>
      <c r="C11" s="22">
        <f aca="true" t="shared" si="0" ref="C11:D11">C12+C13+C14</f>
        <v>44636630015.31</v>
      </c>
      <c r="D11" s="22">
        <f t="shared" si="0"/>
        <v>44636630015.31</v>
      </c>
    </row>
    <row r="12" spans="1:4" ht="13.9" customHeight="1">
      <c r="A12" s="23" t="s">
        <v>10</v>
      </c>
      <c r="B12" s="24">
        <v>16239219544.930004</v>
      </c>
      <c r="C12" s="24">
        <v>15041374810.88</v>
      </c>
      <c r="D12" s="24">
        <v>15041374810.88</v>
      </c>
    </row>
    <row r="13" spans="1:4" ht="13.9" customHeight="1">
      <c r="A13" s="23" t="s">
        <v>11</v>
      </c>
      <c r="B13" s="24">
        <v>34112533016.809998</v>
      </c>
      <c r="C13" s="24">
        <v>29595255204.43</v>
      </c>
      <c r="D13" s="24">
        <v>29595255204.43</v>
      </c>
    </row>
    <row r="14" spans="1:4" ht="13.9" customHeight="1">
      <c r="A14" s="23" t="s">
        <v>12</v>
      </c>
      <c r="B14" s="25">
        <v>0</v>
      </c>
      <c r="C14" s="25">
        <v>0</v>
      </c>
      <c r="D14" s="25">
        <v>0</v>
      </c>
    </row>
    <row r="15" spans="1:4" ht="15">
      <c r="A15" s="21"/>
      <c r="B15" s="25"/>
      <c r="C15" s="25"/>
      <c r="D15" s="25"/>
    </row>
    <row r="16" spans="1:4" ht="13.9" customHeight="1">
      <c r="A16" s="21" t="s">
        <v>13</v>
      </c>
      <c r="B16" s="22">
        <f>B17+B18</f>
        <v>50351752561.740005</v>
      </c>
      <c r="C16" s="22">
        <f aca="true" t="shared" si="1" ref="C16:D16">C17+C18</f>
        <v>40754351492.54</v>
      </c>
      <c r="D16" s="22">
        <f t="shared" si="1"/>
        <v>40506764230.94</v>
      </c>
    </row>
    <row r="17" spans="1:4" ht="15" customHeight="1">
      <c r="A17" s="23" t="s">
        <v>14</v>
      </c>
      <c r="B17" s="26">
        <v>16239219544.930004</v>
      </c>
      <c r="C17" s="26">
        <v>12354824073.3</v>
      </c>
      <c r="D17" s="26">
        <v>12113727748.14</v>
      </c>
    </row>
    <row r="18" spans="1:4" ht="15" customHeight="1">
      <c r="A18" s="23" t="s">
        <v>15</v>
      </c>
      <c r="B18" s="26">
        <v>34112533016.809998</v>
      </c>
      <c r="C18" s="26">
        <v>28399527419.24</v>
      </c>
      <c r="D18" s="26">
        <v>28393036482.8</v>
      </c>
    </row>
    <row r="19" spans="1:4" ht="15">
      <c r="A19" s="25"/>
      <c r="B19" s="25"/>
      <c r="C19" s="25"/>
      <c r="D19" s="25"/>
    </row>
    <row r="20" spans="1:4" ht="13.9" customHeight="1">
      <c r="A20" s="21" t="s">
        <v>16</v>
      </c>
      <c r="B20" s="27">
        <f>B21+B22</f>
        <v>0</v>
      </c>
      <c r="C20" s="22">
        <f aca="true" t="shared" si="2" ref="C20:D20">C21+C22</f>
        <v>0</v>
      </c>
      <c r="D20" s="27">
        <f t="shared" si="2"/>
        <v>0</v>
      </c>
    </row>
    <row r="21" spans="1:4" ht="15" customHeight="1">
      <c r="A21" s="23" t="s">
        <v>17</v>
      </c>
      <c r="B21" s="28"/>
      <c r="C21" s="25"/>
      <c r="D21" s="25"/>
    </row>
    <row r="22" spans="1:4" ht="15" customHeight="1">
      <c r="A22" s="23" t="s">
        <v>18</v>
      </c>
      <c r="B22" s="28"/>
      <c r="C22" s="26"/>
      <c r="D22" s="25"/>
    </row>
    <row r="23" spans="1:4" ht="7.5" customHeight="1">
      <c r="A23" s="25"/>
      <c r="B23" s="25"/>
      <c r="C23" s="25"/>
      <c r="D23" s="25"/>
    </row>
    <row r="24" spans="1:4" ht="13.9" customHeight="1">
      <c r="A24" s="21" t="s">
        <v>19</v>
      </c>
      <c r="B24" s="29">
        <f>B11-B16+B20</f>
        <v>0</v>
      </c>
      <c r="C24" s="29">
        <f aca="true" t="shared" si="3" ref="C24:D24">C11-C16+C20</f>
        <v>3882278522.7699966</v>
      </c>
      <c r="D24" s="29">
        <f t="shared" si="3"/>
        <v>4129865784.369995</v>
      </c>
    </row>
    <row r="25" spans="1:4" ht="12" customHeight="1">
      <c r="A25" s="21"/>
      <c r="B25" s="28"/>
      <c r="C25" s="28"/>
      <c r="D25" s="28"/>
    </row>
    <row r="26" spans="1:4" ht="16.5" customHeight="1">
      <c r="A26" s="21" t="s">
        <v>20</v>
      </c>
      <c r="B26" s="30">
        <f>B24-B14</f>
        <v>0</v>
      </c>
      <c r="C26" s="30">
        <f aca="true" t="shared" si="4" ref="C26:D26">C24-C14</f>
        <v>3882278522.7699966</v>
      </c>
      <c r="D26" s="30">
        <f t="shared" si="4"/>
        <v>4129865784.369995</v>
      </c>
    </row>
    <row r="27" spans="1:4" ht="15">
      <c r="A27" s="21"/>
      <c r="B27" s="28"/>
      <c r="C27" s="28"/>
      <c r="D27" s="28"/>
    </row>
    <row r="28" spans="1:4" ht="16.5">
      <c r="A28" s="21" t="s">
        <v>21</v>
      </c>
      <c r="B28" s="30">
        <f>B26-B20</f>
        <v>0</v>
      </c>
      <c r="C28" s="30">
        <f>C26-C20</f>
        <v>3882278522.7699966</v>
      </c>
      <c r="D28" s="30">
        <f>D26-D20</f>
        <v>4129865784.369995</v>
      </c>
    </row>
    <row r="29" spans="1:4" ht="15.75" thickBot="1">
      <c r="A29" s="31"/>
      <c r="B29" s="32"/>
      <c r="C29" s="32"/>
      <c r="D29" s="32"/>
    </row>
    <row r="30" spans="1:4" ht="15.75" thickBot="1">
      <c r="A30" s="33"/>
      <c r="B30" s="33"/>
      <c r="C30" s="33"/>
      <c r="D30" s="33"/>
    </row>
    <row r="31" spans="1:4" ht="15.75" thickBot="1">
      <c r="A31" s="34" t="s">
        <v>22</v>
      </c>
      <c r="B31" s="35" t="s">
        <v>23</v>
      </c>
      <c r="C31" s="35" t="s">
        <v>7</v>
      </c>
      <c r="D31" s="35" t="s">
        <v>24</v>
      </c>
    </row>
    <row r="32" spans="1:4" ht="15">
      <c r="A32" s="20"/>
      <c r="B32" s="20"/>
      <c r="C32" s="20"/>
      <c r="D32" s="20"/>
    </row>
    <row r="33" spans="1:4" ht="13.9" customHeight="1">
      <c r="A33" s="21" t="s">
        <v>25</v>
      </c>
      <c r="B33" s="26">
        <f>B34+B35</f>
        <v>193628726.85</v>
      </c>
      <c r="C33" s="26">
        <f aca="true" t="shared" si="5" ref="C33:D33">C34+C35</f>
        <v>151060367.6</v>
      </c>
      <c r="D33" s="26">
        <f t="shared" si="5"/>
        <v>151060367.6</v>
      </c>
    </row>
    <row r="34" spans="1:4" ht="15" customHeight="1">
      <c r="A34" s="23" t="s">
        <v>26</v>
      </c>
      <c r="B34" s="25"/>
      <c r="C34" s="25"/>
      <c r="D34" s="25"/>
    </row>
    <row r="35" spans="1:4" ht="15" customHeight="1">
      <c r="A35" s="23" t="s">
        <v>27</v>
      </c>
      <c r="B35" s="26">
        <v>193628726.85</v>
      </c>
      <c r="C35" s="26">
        <v>151060367.6</v>
      </c>
      <c r="D35" s="26">
        <v>151060367.6</v>
      </c>
    </row>
    <row r="36" spans="1:4" ht="15">
      <c r="A36" s="21"/>
      <c r="B36" s="25"/>
      <c r="C36" s="25"/>
      <c r="D36" s="25"/>
    </row>
    <row r="37" spans="1:4" ht="15">
      <c r="A37" s="21" t="s">
        <v>28</v>
      </c>
      <c r="B37" s="22">
        <f>B28+B33</f>
        <v>193628726.85</v>
      </c>
      <c r="C37" s="22">
        <f aca="true" t="shared" si="6" ref="C37:D37">C28+C33</f>
        <v>4033338890.3699965</v>
      </c>
      <c r="D37" s="22">
        <f t="shared" si="6"/>
        <v>4280926151.969995</v>
      </c>
    </row>
    <row r="38" spans="1:4" ht="15.75" thickBot="1">
      <c r="A38" s="31"/>
      <c r="B38" s="31"/>
      <c r="C38" s="31"/>
      <c r="D38" s="31"/>
    </row>
    <row r="39" ht="15.75" thickBot="1"/>
    <row r="40" spans="1:4" ht="13.15" customHeight="1">
      <c r="A40" s="36" t="s">
        <v>22</v>
      </c>
      <c r="B40" s="17" t="s">
        <v>29</v>
      </c>
      <c r="C40" s="36" t="s">
        <v>7</v>
      </c>
      <c r="D40" s="17" t="s">
        <v>30</v>
      </c>
    </row>
    <row r="41" spans="1:4" ht="13.15" customHeight="1" thickBot="1">
      <c r="A41" s="37"/>
      <c r="B41" s="19"/>
      <c r="C41" s="37"/>
      <c r="D41" s="19"/>
    </row>
    <row r="42" spans="1:4" ht="15">
      <c r="A42" s="38"/>
      <c r="B42" s="38"/>
      <c r="C42" s="38"/>
      <c r="D42" s="38"/>
    </row>
    <row r="43" spans="1:4" ht="13.9" customHeight="1">
      <c r="A43" s="39" t="s">
        <v>31</v>
      </c>
      <c r="B43" s="40">
        <f>B44+B45</f>
        <v>0</v>
      </c>
      <c r="C43" s="40">
        <f aca="true" t="shared" si="7" ref="C43:D43">C44+C45</f>
        <v>0</v>
      </c>
      <c r="D43" s="40">
        <f t="shared" si="7"/>
        <v>0</v>
      </c>
    </row>
    <row r="44" spans="1:4" ht="15" customHeight="1">
      <c r="A44" s="23" t="s">
        <v>32</v>
      </c>
      <c r="B44" s="40"/>
      <c r="C44" s="40"/>
      <c r="D44" s="40"/>
    </row>
    <row r="45" spans="1:4" ht="15" customHeight="1">
      <c r="A45" s="23" t="s">
        <v>33</v>
      </c>
      <c r="B45" s="40"/>
      <c r="C45" s="40"/>
      <c r="D45" s="40"/>
    </row>
    <row r="46" spans="1:4" ht="13.9" customHeight="1">
      <c r="A46" s="39" t="s">
        <v>34</v>
      </c>
      <c r="B46" s="41">
        <f>B47+B48</f>
        <v>134499043.17</v>
      </c>
      <c r="C46" s="41">
        <f aca="true" t="shared" si="8" ref="C46:D46">C47+C48</f>
        <v>99783933.08</v>
      </c>
      <c r="D46" s="41">
        <f t="shared" si="8"/>
        <v>99783933.08</v>
      </c>
    </row>
    <row r="47" spans="1:4" ht="13.9" customHeight="1">
      <c r="A47" s="23" t="s">
        <v>35</v>
      </c>
      <c r="B47" s="40">
        <v>0</v>
      </c>
      <c r="C47" s="40">
        <v>0</v>
      </c>
      <c r="D47" s="40">
        <v>0</v>
      </c>
    </row>
    <row r="48" spans="1:4" ht="13.9" customHeight="1">
      <c r="A48" s="23" t="s">
        <v>36</v>
      </c>
      <c r="B48" s="41">
        <v>134499043.17</v>
      </c>
      <c r="C48" s="41">
        <v>99783933.08</v>
      </c>
      <c r="D48" s="41">
        <v>99783933.08</v>
      </c>
    </row>
    <row r="49" spans="1:4" ht="15">
      <c r="A49" s="39"/>
      <c r="B49" s="40"/>
      <c r="C49" s="40"/>
      <c r="D49" s="40"/>
    </row>
    <row r="50" spans="1:4" ht="13.15" customHeight="1">
      <c r="A50" s="39" t="s">
        <v>37</v>
      </c>
      <c r="B50" s="22">
        <f>B43-B46</f>
        <v>-134499043.17</v>
      </c>
      <c r="C50" s="22">
        <f aca="true" t="shared" si="9" ref="C50:D50">C43-C46</f>
        <v>-99783933.08</v>
      </c>
      <c r="D50" s="22">
        <f t="shared" si="9"/>
        <v>-99783933.08</v>
      </c>
    </row>
    <row r="51" spans="1:4" ht="15.75" thickBot="1">
      <c r="A51" s="42"/>
      <c r="B51" s="42"/>
      <c r="C51" s="42"/>
      <c r="D51" s="42"/>
    </row>
    <row r="52" ht="15.75" thickBot="1"/>
    <row r="53" spans="1:4" ht="13.15" customHeight="1">
      <c r="A53" s="36" t="s">
        <v>22</v>
      </c>
      <c r="B53" s="17" t="s">
        <v>29</v>
      </c>
      <c r="C53" s="36" t="s">
        <v>7</v>
      </c>
      <c r="D53" s="17" t="s">
        <v>30</v>
      </c>
    </row>
    <row r="54" spans="1:4" ht="15.75" thickBot="1">
      <c r="A54" s="37"/>
      <c r="B54" s="19"/>
      <c r="C54" s="37"/>
      <c r="D54" s="19"/>
    </row>
    <row r="55" spans="1:4" ht="15">
      <c r="A55" s="38"/>
      <c r="B55" s="38"/>
      <c r="C55" s="38"/>
      <c r="D55" s="38"/>
    </row>
    <row r="56" spans="1:4" ht="13.9" customHeight="1">
      <c r="A56" s="43" t="s">
        <v>38</v>
      </c>
      <c r="B56" s="41">
        <f>B12</f>
        <v>16239219544.930004</v>
      </c>
      <c r="C56" s="41">
        <f aca="true" t="shared" si="10" ref="C56:D56">C12</f>
        <v>15041374810.88</v>
      </c>
      <c r="D56" s="41">
        <f t="shared" si="10"/>
        <v>15041374810.88</v>
      </c>
    </row>
    <row r="57" spans="1:4" ht="18" customHeight="1">
      <c r="A57" s="44" t="s">
        <v>39</v>
      </c>
      <c r="B57" s="41">
        <f>B44-B47</f>
        <v>0</v>
      </c>
      <c r="C57" s="41">
        <f aca="true" t="shared" si="11" ref="C57:D57">C44-C47</f>
        <v>0</v>
      </c>
      <c r="D57" s="41">
        <f t="shared" si="11"/>
        <v>0</v>
      </c>
    </row>
    <row r="58" spans="1:4" ht="15" customHeight="1">
      <c r="A58" s="23" t="s">
        <v>32</v>
      </c>
      <c r="B58" s="41">
        <v>0</v>
      </c>
      <c r="C58" s="41">
        <v>0</v>
      </c>
      <c r="D58" s="41">
        <v>0</v>
      </c>
    </row>
    <row r="59" spans="1:4" ht="15">
      <c r="A59" s="23" t="s">
        <v>35</v>
      </c>
      <c r="B59" s="41">
        <v>0</v>
      </c>
      <c r="C59" s="41">
        <v>0</v>
      </c>
      <c r="D59" s="41">
        <v>0</v>
      </c>
    </row>
    <row r="60" spans="1:4" ht="15">
      <c r="A60" s="43"/>
      <c r="B60" s="45"/>
      <c r="C60" s="45"/>
      <c r="D60" s="45"/>
    </row>
    <row r="61" spans="1:4" ht="13.9" customHeight="1">
      <c r="A61" s="44" t="s">
        <v>14</v>
      </c>
      <c r="B61" s="41">
        <f>B17</f>
        <v>16239219544.930004</v>
      </c>
      <c r="C61" s="41">
        <f aca="true" t="shared" si="12" ref="C61:D61">C17</f>
        <v>12354824073.3</v>
      </c>
      <c r="D61" s="41">
        <f t="shared" si="12"/>
        <v>12113727748.14</v>
      </c>
    </row>
    <row r="62" spans="1:4" ht="12" customHeight="1">
      <c r="A62" s="43"/>
      <c r="B62" s="45"/>
      <c r="C62" s="45"/>
      <c r="D62" s="45"/>
    </row>
    <row r="63" spans="1:4" ht="13.9" customHeight="1">
      <c r="A63" s="44" t="s">
        <v>17</v>
      </c>
      <c r="B63" s="45"/>
      <c r="C63" s="45"/>
      <c r="D63" s="45"/>
    </row>
    <row r="64" spans="1:4" ht="12" customHeight="1">
      <c r="A64" s="43"/>
      <c r="B64" s="45"/>
      <c r="C64" s="45"/>
      <c r="D64" s="45"/>
    </row>
    <row r="65" spans="1:4" ht="17.25" customHeight="1">
      <c r="A65" s="46" t="s">
        <v>40</v>
      </c>
      <c r="B65" s="22">
        <f>B56+B57-B61+B63</f>
        <v>0</v>
      </c>
      <c r="C65" s="22">
        <f aca="true" t="shared" si="13" ref="C65:D65">C56+C57-C61+C63</f>
        <v>2686550737.58</v>
      </c>
      <c r="D65" s="22">
        <f t="shared" si="13"/>
        <v>2927647062.74</v>
      </c>
    </row>
    <row r="66" spans="1:4" ht="12" customHeight="1">
      <c r="A66" s="47"/>
      <c r="B66" s="45"/>
      <c r="C66" s="45"/>
      <c r="D66" s="45"/>
    </row>
    <row r="67" spans="1:4" ht="18" customHeight="1">
      <c r="A67" s="46" t="s">
        <v>41</v>
      </c>
      <c r="B67" s="22">
        <f>B65-B57</f>
        <v>0</v>
      </c>
      <c r="C67" s="22">
        <f aca="true" t="shared" si="14" ref="C67:D67">C65-C57</f>
        <v>2686550737.58</v>
      </c>
      <c r="D67" s="22">
        <f t="shared" si="14"/>
        <v>2927647062.74</v>
      </c>
    </row>
    <row r="68" spans="1:4" ht="15.75" thickBot="1">
      <c r="A68" s="48"/>
      <c r="B68" s="49"/>
      <c r="C68" s="49"/>
      <c r="D68" s="49"/>
    </row>
    <row r="69" ht="15.75" thickBot="1"/>
    <row r="70" spans="1:4" ht="13.15" customHeight="1">
      <c r="A70" s="36" t="s">
        <v>22</v>
      </c>
      <c r="B70" s="17" t="s">
        <v>42</v>
      </c>
      <c r="C70" s="36" t="s">
        <v>7</v>
      </c>
      <c r="D70" s="17" t="s">
        <v>30</v>
      </c>
    </row>
    <row r="71" spans="1:4" ht="13.15" customHeight="1" thickBot="1">
      <c r="A71" s="37"/>
      <c r="B71" s="19"/>
      <c r="C71" s="37"/>
      <c r="D71" s="19"/>
    </row>
    <row r="72" spans="1:4" ht="12" customHeight="1">
      <c r="A72" s="38"/>
      <c r="B72" s="38"/>
      <c r="C72" s="38"/>
      <c r="D72" s="38"/>
    </row>
    <row r="73" spans="1:4" ht="15">
      <c r="A73" s="43" t="s">
        <v>11</v>
      </c>
      <c r="B73" s="50">
        <f>B13</f>
        <v>34112533016.809998</v>
      </c>
      <c r="C73" s="50">
        <f aca="true" t="shared" si="15" ref="C73:D73">C13</f>
        <v>29595255204.43</v>
      </c>
      <c r="D73" s="50">
        <f t="shared" si="15"/>
        <v>29595255204.43</v>
      </c>
    </row>
    <row r="74" spans="1:4" ht="16.5">
      <c r="A74" s="44" t="s">
        <v>43</v>
      </c>
      <c r="B74" s="41">
        <f>B75-B76</f>
        <v>-134499043.17</v>
      </c>
      <c r="C74" s="41">
        <f aca="true" t="shared" si="16" ref="C74:D74">C75-C76</f>
        <v>-99783933.08</v>
      </c>
      <c r="D74" s="41">
        <f t="shared" si="16"/>
        <v>-99783933.08</v>
      </c>
    </row>
    <row r="75" spans="1:4" ht="16.5">
      <c r="A75" s="23" t="s">
        <v>33</v>
      </c>
      <c r="B75" s="40">
        <v>0</v>
      </c>
      <c r="C75" s="40">
        <v>0</v>
      </c>
      <c r="D75" s="40">
        <v>0</v>
      </c>
    </row>
    <row r="76" spans="1:4" ht="15">
      <c r="A76" s="23" t="s">
        <v>36</v>
      </c>
      <c r="B76" s="51">
        <f>B48</f>
        <v>134499043.17</v>
      </c>
      <c r="C76" s="51">
        <f aca="true" t="shared" si="17" ref="C76:D76">C48</f>
        <v>99783933.08</v>
      </c>
      <c r="D76" s="51">
        <f t="shared" si="17"/>
        <v>99783933.08</v>
      </c>
    </row>
    <row r="77" spans="1:4" ht="15">
      <c r="A77" s="43"/>
      <c r="B77" s="40"/>
      <c r="C77" s="40"/>
      <c r="D77" s="40"/>
    </row>
    <row r="78" spans="1:4" ht="15">
      <c r="A78" s="44" t="s">
        <v>44</v>
      </c>
      <c r="B78" s="51">
        <f>B18</f>
        <v>34112533016.809998</v>
      </c>
      <c r="C78" s="51">
        <f aca="true" t="shared" si="18" ref="C78:D78">C18</f>
        <v>28399527419.24</v>
      </c>
      <c r="D78" s="51">
        <f t="shared" si="18"/>
        <v>28393036482.8</v>
      </c>
    </row>
    <row r="79" spans="1:4" ht="15">
      <c r="A79" s="43"/>
      <c r="B79" s="40"/>
      <c r="C79" s="40"/>
      <c r="D79" s="40"/>
    </row>
    <row r="80" spans="1:4" ht="16.5">
      <c r="A80" s="44" t="s">
        <v>18</v>
      </c>
      <c r="B80" s="52"/>
      <c r="C80" s="40"/>
      <c r="D80" s="40"/>
    </row>
    <row r="81" spans="1:4" ht="5.25" customHeight="1">
      <c r="A81" s="43"/>
      <c r="B81" s="40"/>
      <c r="C81" s="40"/>
      <c r="D81" s="40"/>
    </row>
    <row r="82" spans="1:4" ht="16.5">
      <c r="A82" s="46" t="s">
        <v>45</v>
      </c>
      <c r="B82" s="53">
        <f>B73+B74-B78+B80</f>
        <v>-134499043.16999817</v>
      </c>
      <c r="C82" s="53">
        <f aca="true" t="shared" si="19" ref="C82:D82">C73+C74-C78+C80</f>
        <v>1095943852.1099968</v>
      </c>
      <c r="D82" s="53">
        <f t="shared" si="19"/>
        <v>1102434788.5499992</v>
      </c>
    </row>
    <row r="83" spans="1:4" ht="12" customHeight="1">
      <c r="A83" s="47"/>
      <c r="B83" s="53"/>
      <c r="C83" s="53"/>
      <c r="D83" s="53"/>
    </row>
    <row r="84" spans="1:4" ht="16.9" customHeight="1">
      <c r="A84" s="46" t="s">
        <v>46</v>
      </c>
      <c r="B84" s="53">
        <f>B82-B74</f>
        <v>1.817941665649414E-06</v>
      </c>
      <c r="C84" s="53">
        <f>C82-C74</f>
        <v>1195727785.1899967</v>
      </c>
      <c r="D84" s="53">
        <f aca="true" t="shared" si="20" ref="D84">D82-D74</f>
        <v>1202218721.6299992</v>
      </c>
    </row>
    <row r="85" spans="1:4" ht="12" customHeight="1" thickBot="1">
      <c r="A85" s="48"/>
      <c r="B85" s="42"/>
      <c r="C85" s="42"/>
      <c r="D85" s="42"/>
    </row>
    <row r="86" ht="10.15" customHeight="1"/>
    <row r="87" ht="10.15" customHeight="1"/>
    <row r="88" ht="10.15" customHeight="1"/>
    <row r="89" ht="10.15" customHeight="1"/>
    <row r="90" ht="10.15" customHeight="1"/>
    <row r="91" ht="10.15" customHeight="1"/>
    <row r="92" ht="10.15" customHeight="1"/>
    <row r="93" ht="9" customHeight="1" hidden="1"/>
    <row r="94" s="54" customFormat="1" ht="17.25" customHeight="1" hidden="1"/>
    <row r="95" s="54" customFormat="1" ht="51" customHeight="1" hidden="1"/>
    <row r="96" s="54" customFormat="1" ht="36.75" customHeight="1" hidden="1"/>
    <row r="97" s="54" customFormat="1" ht="56.25" customHeight="1" hidden="1"/>
    <row r="98" s="54" customFormat="1" ht="19.5" customHeight="1" hidden="1"/>
  </sheetData>
  <mergeCells count="21">
    <mergeCell ref="A70:A71"/>
    <mergeCell ref="B70:B71"/>
    <mergeCell ref="C70:C71"/>
    <mergeCell ref="D70:D71"/>
    <mergeCell ref="A30:D30"/>
    <mergeCell ref="A40:A41"/>
    <mergeCell ref="B40:B41"/>
    <mergeCell ref="C40:C41"/>
    <mergeCell ref="D40:D41"/>
    <mergeCell ref="A53:A54"/>
    <mergeCell ref="B53:B54"/>
    <mergeCell ref="C53:C54"/>
    <mergeCell ref="D53:D54"/>
    <mergeCell ref="A3:D3"/>
    <mergeCell ref="A4:D4"/>
    <mergeCell ref="A5:D5"/>
    <mergeCell ref="A6:D6"/>
    <mergeCell ref="A8:A9"/>
    <mergeCell ref="B8:B9"/>
    <mergeCell ref="C8:C9"/>
    <mergeCell ref="D8:D9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7:I92"/>
  <sheetViews>
    <sheetView zoomScale="130" zoomScaleNormal="130" workbookViewId="0" topLeftCell="A1">
      <selection activeCell="A94" sqref="A94:J103"/>
    </sheetView>
  </sheetViews>
  <sheetFormatPr defaultColWidth="11.57421875" defaultRowHeight="15"/>
  <cols>
    <col min="1" max="2" width="1.7109375" style="55" customWidth="1"/>
    <col min="3" max="3" width="30.7109375" style="55" customWidth="1"/>
    <col min="4" max="9" width="12.7109375" style="55" customWidth="1"/>
    <col min="10" max="256" width="11.57421875" style="55" customWidth="1"/>
    <col min="257" max="258" width="1.7109375" style="55" customWidth="1"/>
    <col min="259" max="259" width="30.7109375" style="55" customWidth="1"/>
    <col min="260" max="265" width="12.7109375" style="55" customWidth="1"/>
    <col min="266" max="512" width="11.57421875" style="55" customWidth="1"/>
    <col min="513" max="514" width="1.7109375" style="55" customWidth="1"/>
    <col min="515" max="515" width="30.7109375" style="55" customWidth="1"/>
    <col min="516" max="521" width="12.7109375" style="55" customWidth="1"/>
    <col min="522" max="768" width="11.57421875" style="55" customWidth="1"/>
    <col min="769" max="770" width="1.7109375" style="55" customWidth="1"/>
    <col min="771" max="771" width="30.7109375" style="55" customWidth="1"/>
    <col min="772" max="777" width="12.7109375" style="55" customWidth="1"/>
    <col min="778" max="1024" width="11.57421875" style="55" customWidth="1"/>
    <col min="1025" max="1026" width="1.7109375" style="55" customWidth="1"/>
    <col min="1027" max="1027" width="30.7109375" style="55" customWidth="1"/>
    <col min="1028" max="1033" width="12.7109375" style="55" customWidth="1"/>
    <col min="1034" max="1280" width="11.57421875" style="55" customWidth="1"/>
    <col min="1281" max="1282" width="1.7109375" style="55" customWidth="1"/>
    <col min="1283" max="1283" width="30.7109375" style="55" customWidth="1"/>
    <col min="1284" max="1289" width="12.7109375" style="55" customWidth="1"/>
    <col min="1290" max="1536" width="11.57421875" style="55" customWidth="1"/>
    <col min="1537" max="1538" width="1.7109375" style="55" customWidth="1"/>
    <col min="1539" max="1539" width="30.7109375" style="55" customWidth="1"/>
    <col min="1540" max="1545" width="12.7109375" style="55" customWidth="1"/>
    <col min="1546" max="1792" width="11.57421875" style="55" customWidth="1"/>
    <col min="1793" max="1794" width="1.7109375" style="55" customWidth="1"/>
    <col min="1795" max="1795" width="30.7109375" style="55" customWidth="1"/>
    <col min="1796" max="1801" width="12.7109375" style="55" customWidth="1"/>
    <col min="1802" max="2048" width="11.57421875" style="55" customWidth="1"/>
    <col min="2049" max="2050" width="1.7109375" style="55" customWidth="1"/>
    <col min="2051" max="2051" width="30.7109375" style="55" customWidth="1"/>
    <col min="2052" max="2057" width="12.7109375" style="55" customWidth="1"/>
    <col min="2058" max="2304" width="11.57421875" style="55" customWidth="1"/>
    <col min="2305" max="2306" width="1.7109375" style="55" customWidth="1"/>
    <col min="2307" max="2307" width="30.7109375" style="55" customWidth="1"/>
    <col min="2308" max="2313" width="12.7109375" style="55" customWidth="1"/>
    <col min="2314" max="2560" width="11.57421875" style="55" customWidth="1"/>
    <col min="2561" max="2562" width="1.7109375" style="55" customWidth="1"/>
    <col min="2563" max="2563" width="30.7109375" style="55" customWidth="1"/>
    <col min="2564" max="2569" width="12.7109375" style="55" customWidth="1"/>
    <col min="2570" max="2816" width="11.57421875" style="55" customWidth="1"/>
    <col min="2817" max="2818" width="1.7109375" style="55" customWidth="1"/>
    <col min="2819" max="2819" width="30.7109375" style="55" customWidth="1"/>
    <col min="2820" max="2825" width="12.7109375" style="55" customWidth="1"/>
    <col min="2826" max="3072" width="11.57421875" style="55" customWidth="1"/>
    <col min="3073" max="3074" width="1.7109375" style="55" customWidth="1"/>
    <col min="3075" max="3075" width="30.7109375" style="55" customWidth="1"/>
    <col min="3076" max="3081" width="12.7109375" style="55" customWidth="1"/>
    <col min="3082" max="3328" width="11.57421875" style="55" customWidth="1"/>
    <col min="3329" max="3330" width="1.7109375" style="55" customWidth="1"/>
    <col min="3331" max="3331" width="30.7109375" style="55" customWidth="1"/>
    <col min="3332" max="3337" width="12.7109375" style="55" customWidth="1"/>
    <col min="3338" max="3584" width="11.57421875" style="55" customWidth="1"/>
    <col min="3585" max="3586" width="1.7109375" style="55" customWidth="1"/>
    <col min="3587" max="3587" width="30.7109375" style="55" customWidth="1"/>
    <col min="3588" max="3593" width="12.7109375" style="55" customWidth="1"/>
    <col min="3594" max="3840" width="11.57421875" style="55" customWidth="1"/>
    <col min="3841" max="3842" width="1.7109375" style="55" customWidth="1"/>
    <col min="3843" max="3843" width="30.7109375" style="55" customWidth="1"/>
    <col min="3844" max="3849" width="12.7109375" style="55" customWidth="1"/>
    <col min="3850" max="4096" width="11.57421875" style="55" customWidth="1"/>
    <col min="4097" max="4098" width="1.7109375" style="55" customWidth="1"/>
    <col min="4099" max="4099" width="30.7109375" style="55" customWidth="1"/>
    <col min="4100" max="4105" width="12.7109375" style="55" customWidth="1"/>
    <col min="4106" max="4352" width="11.57421875" style="55" customWidth="1"/>
    <col min="4353" max="4354" width="1.7109375" style="55" customWidth="1"/>
    <col min="4355" max="4355" width="30.7109375" style="55" customWidth="1"/>
    <col min="4356" max="4361" width="12.7109375" style="55" customWidth="1"/>
    <col min="4362" max="4608" width="11.57421875" style="55" customWidth="1"/>
    <col min="4609" max="4610" width="1.7109375" style="55" customWidth="1"/>
    <col min="4611" max="4611" width="30.7109375" style="55" customWidth="1"/>
    <col min="4612" max="4617" width="12.7109375" style="55" customWidth="1"/>
    <col min="4618" max="4864" width="11.57421875" style="55" customWidth="1"/>
    <col min="4865" max="4866" width="1.7109375" style="55" customWidth="1"/>
    <col min="4867" max="4867" width="30.7109375" style="55" customWidth="1"/>
    <col min="4868" max="4873" width="12.7109375" style="55" customWidth="1"/>
    <col min="4874" max="5120" width="11.57421875" style="55" customWidth="1"/>
    <col min="5121" max="5122" width="1.7109375" style="55" customWidth="1"/>
    <col min="5123" max="5123" width="30.7109375" style="55" customWidth="1"/>
    <col min="5124" max="5129" width="12.7109375" style="55" customWidth="1"/>
    <col min="5130" max="5376" width="11.57421875" style="55" customWidth="1"/>
    <col min="5377" max="5378" width="1.7109375" style="55" customWidth="1"/>
    <col min="5379" max="5379" width="30.7109375" style="55" customWidth="1"/>
    <col min="5380" max="5385" width="12.7109375" style="55" customWidth="1"/>
    <col min="5386" max="5632" width="11.57421875" style="55" customWidth="1"/>
    <col min="5633" max="5634" width="1.7109375" style="55" customWidth="1"/>
    <col min="5635" max="5635" width="30.7109375" style="55" customWidth="1"/>
    <col min="5636" max="5641" width="12.7109375" style="55" customWidth="1"/>
    <col min="5642" max="5888" width="11.57421875" style="55" customWidth="1"/>
    <col min="5889" max="5890" width="1.7109375" style="55" customWidth="1"/>
    <col min="5891" max="5891" width="30.7109375" style="55" customWidth="1"/>
    <col min="5892" max="5897" width="12.7109375" style="55" customWidth="1"/>
    <col min="5898" max="6144" width="11.57421875" style="55" customWidth="1"/>
    <col min="6145" max="6146" width="1.7109375" style="55" customWidth="1"/>
    <col min="6147" max="6147" width="30.7109375" style="55" customWidth="1"/>
    <col min="6148" max="6153" width="12.7109375" style="55" customWidth="1"/>
    <col min="6154" max="6400" width="11.57421875" style="55" customWidth="1"/>
    <col min="6401" max="6402" width="1.7109375" style="55" customWidth="1"/>
    <col min="6403" max="6403" width="30.7109375" style="55" customWidth="1"/>
    <col min="6404" max="6409" width="12.7109375" style="55" customWidth="1"/>
    <col min="6410" max="6656" width="11.57421875" style="55" customWidth="1"/>
    <col min="6657" max="6658" width="1.7109375" style="55" customWidth="1"/>
    <col min="6659" max="6659" width="30.7109375" style="55" customWidth="1"/>
    <col min="6660" max="6665" width="12.7109375" style="55" customWidth="1"/>
    <col min="6666" max="6912" width="11.57421875" style="55" customWidth="1"/>
    <col min="6913" max="6914" width="1.7109375" style="55" customWidth="1"/>
    <col min="6915" max="6915" width="30.7109375" style="55" customWidth="1"/>
    <col min="6916" max="6921" width="12.7109375" style="55" customWidth="1"/>
    <col min="6922" max="7168" width="11.57421875" style="55" customWidth="1"/>
    <col min="7169" max="7170" width="1.7109375" style="55" customWidth="1"/>
    <col min="7171" max="7171" width="30.7109375" style="55" customWidth="1"/>
    <col min="7172" max="7177" width="12.7109375" style="55" customWidth="1"/>
    <col min="7178" max="7424" width="11.57421875" style="55" customWidth="1"/>
    <col min="7425" max="7426" width="1.7109375" style="55" customWidth="1"/>
    <col min="7427" max="7427" width="30.7109375" style="55" customWidth="1"/>
    <col min="7428" max="7433" width="12.7109375" style="55" customWidth="1"/>
    <col min="7434" max="7680" width="11.57421875" style="55" customWidth="1"/>
    <col min="7681" max="7682" width="1.7109375" style="55" customWidth="1"/>
    <col min="7683" max="7683" width="30.7109375" style="55" customWidth="1"/>
    <col min="7684" max="7689" width="12.7109375" style="55" customWidth="1"/>
    <col min="7690" max="7936" width="11.57421875" style="55" customWidth="1"/>
    <col min="7937" max="7938" width="1.7109375" style="55" customWidth="1"/>
    <col min="7939" max="7939" width="30.7109375" style="55" customWidth="1"/>
    <col min="7940" max="7945" width="12.7109375" style="55" customWidth="1"/>
    <col min="7946" max="8192" width="11.57421875" style="55" customWidth="1"/>
    <col min="8193" max="8194" width="1.7109375" style="55" customWidth="1"/>
    <col min="8195" max="8195" width="30.7109375" style="55" customWidth="1"/>
    <col min="8196" max="8201" width="12.7109375" style="55" customWidth="1"/>
    <col min="8202" max="8448" width="11.57421875" style="55" customWidth="1"/>
    <col min="8449" max="8450" width="1.7109375" style="55" customWidth="1"/>
    <col min="8451" max="8451" width="30.7109375" style="55" customWidth="1"/>
    <col min="8452" max="8457" width="12.7109375" style="55" customWidth="1"/>
    <col min="8458" max="8704" width="11.57421875" style="55" customWidth="1"/>
    <col min="8705" max="8706" width="1.7109375" style="55" customWidth="1"/>
    <col min="8707" max="8707" width="30.7109375" style="55" customWidth="1"/>
    <col min="8708" max="8713" width="12.7109375" style="55" customWidth="1"/>
    <col min="8714" max="8960" width="11.57421875" style="55" customWidth="1"/>
    <col min="8961" max="8962" width="1.7109375" style="55" customWidth="1"/>
    <col min="8963" max="8963" width="30.7109375" style="55" customWidth="1"/>
    <col min="8964" max="8969" width="12.7109375" style="55" customWidth="1"/>
    <col min="8970" max="9216" width="11.57421875" style="55" customWidth="1"/>
    <col min="9217" max="9218" width="1.7109375" style="55" customWidth="1"/>
    <col min="9219" max="9219" width="30.7109375" style="55" customWidth="1"/>
    <col min="9220" max="9225" width="12.7109375" style="55" customWidth="1"/>
    <col min="9226" max="9472" width="11.57421875" style="55" customWidth="1"/>
    <col min="9473" max="9474" width="1.7109375" style="55" customWidth="1"/>
    <col min="9475" max="9475" width="30.7109375" style="55" customWidth="1"/>
    <col min="9476" max="9481" width="12.7109375" style="55" customWidth="1"/>
    <col min="9482" max="9728" width="11.57421875" style="55" customWidth="1"/>
    <col min="9729" max="9730" width="1.7109375" style="55" customWidth="1"/>
    <col min="9731" max="9731" width="30.7109375" style="55" customWidth="1"/>
    <col min="9732" max="9737" width="12.7109375" style="55" customWidth="1"/>
    <col min="9738" max="9984" width="11.57421875" style="55" customWidth="1"/>
    <col min="9985" max="9986" width="1.7109375" style="55" customWidth="1"/>
    <col min="9987" max="9987" width="30.7109375" style="55" customWidth="1"/>
    <col min="9988" max="9993" width="12.7109375" style="55" customWidth="1"/>
    <col min="9994" max="10240" width="11.57421875" style="55" customWidth="1"/>
    <col min="10241" max="10242" width="1.7109375" style="55" customWidth="1"/>
    <col min="10243" max="10243" width="30.7109375" style="55" customWidth="1"/>
    <col min="10244" max="10249" width="12.7109375" style="55" customWidth="1"/>
    <col min="10250" max="10496" width="11.57421875" style="55" customWidth="1"/>
    <col min="10497" max="10498" width="1.7109375" style="55" customWidth="1"/>
    <col min="10499" max="10499" width="30.7109375" style="55" customWidth="1"/>
    <col min="10500" max="10505" width="12.7109375" style="55" customWidth="1"/>
    <col min="10506" max="10752" width="11.57421875" style="55" customWidth="1"/>
    <col min="10753" max="10754" width="1.7109375" style="55" customWidth="1"/>
    <col min="10755" max="10755" width="30.7109375" style="55" customWidth="1"/>
    <col min="10756" max="10761" width="12.7109375" style="55" customWidth="1"/>
    <col min="10762" max="11008" width="11.57421875" style="55" customWidth="1"/>
    <col min="11009" max="11010" width="1.7109375" style="55" customWidth="1"/>
    <col min="11011" max="11011" width="30.7109375" style="55" customWidth="1"/>
    <col min="11012" max="11017" width="12.7109375" style="55" customWidth="1"/>
    <col min="11018" max="11264" width="11.57421875" style="55" customWidth="1"/>
    <col min="11265" max="11266" width="1.7109375" style="55" customWidth="1"/>
    <col min="11267" max="11267" width="30.7109375" style="55" customWidth="1"/>
    <col min="11268" max="11273" width="12.7109375" style="55" customWidth="1"/>
    <col min="11274" max="11520" width="11.57421875" style="55" customWidth="1"/>
    <col min="11521" max="11522" width="1.7109375" style="55" customWidth="1"/>
    <col min="11523" max="11523" width="30.7109375" style="55" customWidth="1"/>
    <col min="11524" max="11529" width="12.7109375" style="55" customWidth="1"/>
    <col min="11530" max="11776" width="11.57421875" style="55" customWidth="1"/>
    <col min="11777" max="11778" width="1.7109375" style="55" customWidth="1"/>
    <col min="11779" max="11779" width="30.7109375" style="55" customWidth="1"/>
    <col min="11780" max="11785" width="12.7109375" style="55" customWidth="1"/>
    <col min="11786" max="12032" width="11.57421875" style="55" customWidth="1"/>
    <col min="12033" max="12034" width="1.7109375" style="55" customWidth="1"/>
    <col min="12035" max="12035" width="30.7109375" style="55" customWidth="1"/>
    <col min="12036" max="12041" width="12.7109375" style="55" customWidth="1"/>
    <col min="12042" max="12288" width="11.57421875" style="55" customWidth="1"/>
    <col min="12289" max="12290" width="1.7109375" style="55" customWidth="1"/>
    <col min="12291" max="12291" width="30.7109375" style="55" customWidth="1"/>
    <col min="12292" max="12297" width="12.7109375" style="55" customWidth="1"/>
    <col min="12298" max="12544" width="11.57421875" style="55" customWidth="1"/>
    <col min="12545" max="12546" width="1.7109375" style="55" customWidth="1"/>
    <col min="12547" max="12547" width="30.7109375" style="55" customWidth="1"/>
    <col min="12548" max="12553" width="12.7109375" style="55" customWidth="1"/>
    <col min="12554" max="12800" width="11.57421875" style="55" customWidth="1"/>
    <col min="12801" max="12802" width="1.7109375" style="55" customWidth="1"/>
    <col min="12803" max="12803" width="30.7109375" style="55" customWidth="1"/>
    <col min="12804" max="12809" width="12.7109375" style="55" customWidth="1"/>
    <col min="12810" max="13056" width="11.57421875" style="55" customWidth="1"/>
    <col min="13057" max="13058" width="1.7109375" style="55" customWidth="1"/>
    <col min="13059" max="13059" width="30.7109375" style="55" customWidth="1"/>
    <col min="13060" max="13065" width="12.7109375" style="55" customWidth="1"/>
    <col min="13066" max="13312" width="11.57421875" style="55" customWidth="1"/>
    <col min="13313" max="13314" width="1.7109375" style="55" customWidth="1"/>
    <col min="13315" max="13315" width="30.7109375" style="55" customWidth="1"/>
    <col min="13316" max="13321" width="12.7109375" style="55" customWidth="1"/>
    <col min="13322" max="13568" width="11.57421875" style="55" customWidth="1"/>
    <col min="13569" max="13570" width="1.7109375" style="55" customWidth="1"/>
    <col min="13571" max="13571" width="30.7109375" style="55" customWidth="1"/>
    <col min="13572" max="13577" width="12.7109375" style="55" customWidth="1"/>
    <col min="13578" max="13824" width="11.57421875" style="55" customWidth="1"/>
    <col min="13825" max="13826" width="1.7109375" style="55" customWidth="1"/>
    <col min="13827" max="13827" width="30.7109375" style="55" customWidth="1"/>
    <col min="13828" max="13833" width="12.7109375" style="55" customWidth="1"/>
    <col min="13834" max="14080" width="11.57421875" style="55" customWidth="1"/>
    <col min="14081" max="14082" width="1.7109375" style="55" customWidth="1"/>
    <col min="14083" max="14083" width="30.7109375" style="55" customWidth="1"/>
    <col min="14084" max="14089" width="12.7109375" style="55" customWidth="1"/>
    <col min="14090" max="14336" width="11.57421875" style="55" customWidth="1"/>
    <col min="14337" max="14338" width="1.7109375" style="55" customWidth="1"/>
    <col min="14339" max="14339" width="30.7109375" style="55" customWidth="1"/>
    <col min="14340" max="14345" width="12.7109375" style="55" customWidth="1"/>
    <col min="14346" max="14592" width="11.57421875" style="55" customWidth="1"/>
    <col min="14593" max="14594" width="1.7109375" style="55" customWidth="1"/>
    <col min="14595" max="14595" width="30.7109375" style="55" customWidth="1"/>
    <col min="14596" max="14601" width="12.7109375" style="55" customWidth="1"/>
    <col min="14602" max="14848" width="11.57421875" style="55" customWidth="1"/>
    <col min="14849" max="14850" width="1.7109375" style="55" customWidth="1"/>
    <col min="14851" max="14851" width="30.7109375" style="55" customWidth="1"/>
    <col min="14852" max="14857" width="12.7109375" style="55" customWidth="1"/>
    <col min="14858" max="15104" width="11.57421875" style="55" customWidth="1"/>
    <col min="15105" max="15106" width="1.7109375" style="55" customWidth="1"/>
    <col min="15107" max="15107" width="30.7109375" style="55" customWidth="1"/>
    <col min="15108" max="15113" width="12.7109375" style="55" customWidth="1"/>
    <col min="15114" max="15360" width="11.57421875" style="55" customWidth="1"/>
    <col min="15361" max="15362" width="1.7109375" style="55" customWidth="1"/>
    <col min="15363" max="15363" width="30.7109375" style="55" customWidth="1"/>
    <col min="15364" max="15369" width="12.7109375" style="55" customWidth="1"/>
    <col min="15370" max="15616" width="11.57421875" style="55" customWidth="1"/>
    <col min="15617" max="15618" width="1.7109375" style="55" customWidth="1"/>
    <col min="15619" max="15619" width="30.7109375" style="55" customWidth="1"/>
    <col min="15620" max="15625" width="12.7109375" style="55" customWidth="1"/>
    <col min="15626" max="15872" width="11.57421875" style="55" customWidth="1"/>
    <col min="15873" max="15874" width="1.7109375" style="55" customWidth="1"/>
    <col min="15875" max="15875" width="30.7109375" style="55" customWidth="1"/>
    <col min="15876" max="15881" width="12.7109375" style="55" customWidth="1"/>
    <col min="15882" max="16128" width="11.57421875" style="55" customWidth="1"/>
    <col min="16129" max="16130" width="1.7109375" style="55" customWidth="1"/>
    <col min="16131" max="16131" width="30.7109375" style="55" customWidth="1"/>
    <col min="16132" max="16137" width="12.7109375" style="55" customWidth="1"/>
    <col min="16138" max="16384" width="11.57421875" style="55" customWidth="1"/>
  </cols>
  <sheetData>
    <row r="1" ht="12.75"/>
    <row r="6" ht="12.75"/>
    <row r="7" ht="13.5" thickBot="1">
      <c r="I7" s="56" t="s">
        <v>47</v>
      </c>
    </row>
    <row r="8" spans="1:9" s="60" customFormat="1" ht="9">
      <c r="A8" s="57" t="str">
        <f>+'[1]IP-2 (5)'!A2</f>
        <v>Nombre del Ente: GOBIERNO DEL ESTADO DE GUERRERO.</v>
      </c>
      <c r="B8" s="58"/>
      <c r="C8" s="58"/>
      <c r="D8" s="58"/>
      <c r="E8" s="58"/>
      <c r="F8" s="58"/>
      <c r="G8" s="58"/>
      <c r="H8" s="58"/>
      <c r="I8" s="59"/>
    </row>
    <row r="9" spans="1:9" s="60" customFormat="1" ht="9">
      <c r="A9" s="61" t="s">
        <v>48</v>
      </c>
      <c r="B9" s="62"/>
      <c r="C9" s="62"/>
      <c r="D9" s="62"/>
      <c r="E9" s="62"/>
      <c r="F9" s="62"/>
      <c r="G9" s="62"/>
      <c r="H9" s="62"/>
      <c r="I9" s="63"/>
    </row>
    <row r="10" spans="1:9" s="60" customFormat="1" ht="9">
      <c r="A10" s="61" t="str">
        <f>+'[2]IP-1 (3T)'!A9:H9</f>
        <v>Del 1° de enero al 30 de septiembre de 2017</v>
      </c>
      <c r="B10" s="62"/>
      <c r="C10" s="62"/>
      <c r="D10" s="62"/>
      <c r="E10" s="62"/>
      <c r="F10" s="62"/>
      <c r="G10" s="62"/>
      <c r="H10" s="62"/>
      <c r="I10" s="63"/>
    </row>
    <row r="11" spans="1:9" s="60" customFormat="1" ht="9.75" thickBot="1">
      <c r="A11" s="64" t="s">
        <v>4</v>
      </c>
      <c r="B11" s="65"/>
      <c r="C11" s="65"/>
      <c r="D11" s="65"/>
      <c r="E11" s="65"/>
      <c r="F11" s="65"/>
      <c r="G11" s="65"/>
      <c r="H11" s="65"/>
      <c r="I11" s="66"/>
    </row>
    <row r="12" spans="1:9" s="60" customFormat="1" ht="10.9" customHeight="1" thickBot="1">
      <c r="A12" s="67" t="s">
        <v>49</v>
      </c>
      <c r="B12" s="68"/>
      <c r="C12" s="69"/>
      <c r="D12" s="70" t="s">
        <v>50</v>
      </c>
      <c r="E12" s="71"/>
      <c r="F12" s="71"/>
      <c r="G12" s="71"/>
      <c r="H12" s="72"/>
      <c r="I12" s="73" t="s">
        <v>51</v>
      </c>
    </row>
    <row r="13" spans="1:9" s="60" customFormat="1" ht="10.15" customHeight="1">
      <c r="A13" s="74"/>
      <c r="B13" s="75"/>
      <c r="C13" s="76"/>
      <c r="D13" s="73" t="s">
        <v>52</v>
      </c>
      <c r="E13" s="73" t="s">
        <v>53</v>
      </c>
      <c r="F13" s="77" t="s">
        <v>54</v>
      </c>
      <c r="G13" s="77" t="s">
        <v>7</v>
      </c>
      <c r="H13" s="77" t="s">
        <v>55</v>
      </c>
      <c r="I13" s="78"/>
    </row>
    <row r="14" spans="1:9" s="60" customFormat="1" ht="9.75" thickBot="1">
      <c r="A14" s="79"/>
      <c r="B14" s="80"/>
      <c r="C14" s="81"/>
      <c r="D14" s="82"/>
      <c r="E14" s="82"/>
      <c r="F14" s="83"/>
      <c r="G14" s="83"/>
      <c r="H14" s="83"/>
      <c r="I14" s="82"/>
    </row>
    <row r="15" spans="1:9" s="60" customFormat="1" ht="12" customHeight="1">
      <c r="A15" s="84"/>
      <c r="B15" s="84"/>
      <c r="C15" s="84"/>
      <c r="D15" s="85"/>
      <c r="E15" s="85"/>
      <c r="F15" s="85"/>
      <c r="G15" s="85"/>
      <c r="H15" s="85"/>
      <c r="I15" s="85"/>
    </row>
    <row r="16" spans="1:9" s="60" customFormat="1" ht="12" customHeight="1">
      <c r="A16" s="86" t="s">
        <v>56</v>
      </c>
      <c r="B16" s="86"/>
      <c r="C16" s="86"/>
      <c r="D16" s="22"/>
      <c r="E16" s="22"/>
      <c r="F16" s="22"/>
      <c r="G16" s="22"/>
      <c r="H16" s="22"/>
      <c r="I16" s="22"/>
    </row>
    <row r="17" spans="1:9" s="60" customFormat="1" ht="12" customHeight="1">
      <c r="A17" s="87"/>
      <c r="B17" s="88" t="s">
        <v>57</v>
      </c>
      <c r="C17" s="89"/>
      <c r="D17" s="24">
        <f>+'[2]Presupuesto 2017'!P13</f>
        <v>1167046461</v>
      </c>
      <c r="E17" s="24">
        <f>+G17-D17</f>
        <v>136886.69999980927</v>
      </c>
      <c r="F17" s="24">
        <f aca="true" t="shared" si="0" ref="F17:F23">+D17+E17</f>
        <v>1167183347.6999998</v>
      </c>
      <c r="G17" s="24">
        <f>+'[2]Acum.Trimestral'!E171</f>
        <v>1167183347.6999998</v>
      </c>
      <c r="H17" s="24">
        <f aca="true" t="shared" si="1" ref="H17:H23">+G17</f>
        <v>1167183347.6999998</v>
      </c>
      <c r="I17" s="24">
        <f>+F17-H17</f>
        <v>0</v>
      </c>
    </row>
    <row r="18" spans="1:9" s="60" customFormat="1" ht="12" customHeight="1">
      <c r="A18" s="87"/>
      <c r="B18" s="88" t="s">
        <v>58</v>
      </c>
      <c r="C18" s="89"/>
      <c r="D18" s="24">
        <v>0</v>
      </c>
      <c r="E18" s="24">
        <f aca="true" t="shared" si="2" ref="E18:E23">+G18-D18</f>
        <v>0</v>
      </c>
      <c r="F18" s="24">
        <f t="shared" si="0"/>
        <v>0</v>
      </c>
      <c r="G18" s="24">
        <v>0</v>
      </c>
      <c r="H18" s="24">
        <f t="shared" si="1"/>
        <v>0</v>
      </c>
      <c r="I18" s="24">
        <f aca="true" t="shared" si="3" ref="I18:I23">+F18-H18</f>
        <v>0</v>
      </c>
    </row>
    <row r="19" spans="1:9" s="60" customFormat="1" ht="12" customHeight="1">
      <c r="A19" s="87"/>
      <c r="B19" s="88" t="s">
        <v>59</v>
      </c>
      <c r="C19" s="89"/>
      <c r="D19" s="24">
        <v>0</v>
      </c>
      <c r="E19" s="24">
        <f t="shared" si="2"/>
        <v>0</v>
      </c>
      <c r="F19" s="24">
        <f t="shared" si="0"/>
        <v>0</v>
      </c>
      <c r="G19" s="24">
        <v>0</v>
      </c>
      <c r="H19" s="24">
        <f t="shared" si="1"/>
        <v>0</v>
      </c>
      <c r="I19" s="24">
        <f t="shared" si="3"/>
        <v>0</v>
      </c>
    </row>
    <row r="20" spans="1:9" s="60" customFormat="1" ht="12" customHeight="1">
      <c r="A20" s="87"/>
      <c r="B20" s="88" t="s">
        <v>60</v>
      </c>
      <c r="C20" s="89"/>
      <c r="D20" s="24">
        <f>+'[2]Presupuesto 2017'!P36</f>
        <v>270287103</v>
      </c>
      <c r="E20" s="24">
        <f t="shared" si="2"/>
        <v>8938513.429999948</v>
      </c>
      <c r="F20" s="24">
        <f t="shared" si="0"/>
        <v>279225616.42999995</v>
      </c>
      <c r="G20" s="24">
        <f>+'[2]Acum.Trimestral'!E178</f>
        <v>279225616.42999995</v>
      </c>
      <c r="H20" s="24">
        <f t="shared" si="1"/>
        <v>279225616.42999995</v>
      </c>
      <c r="I20" s="24">
        <f t="shared" si="3"/>
        <v>0</v>
      </c>
    </row>
    <row r="21" spans="1:9" s="60" customFormat="1" ht="12" customHeight="1">
      <c r="A21" s="87"/>
      <c r="B21" s="88" t="s">
        <v>61</v>
      </c>
      <c r="C21" s="89"/>
      <c r="D21" s="24">
        <f>+'[2]Presupuesto 2017'!P65</f>
        <v>55420812.999257565</v>
      </c>
      <c r="E21" s="24">
        <f t="shared" si="2"/>
        <v>46042077.07074243</v>
      </c>
      <c r="F21" s="24">
        <f t="shared" si="0"/>
        <v>101462890.07</v>
      </c>
      <c r="G21" s="24">
        <f>+'[2]Acum.Trimestral'!E182</f>
        <v>101462890.07</v>
      </c>
      <c r="H21" s="24">
        <f t="shared" si="1"/>
        <v>101462890.07</v>
      </c>
      <c r="I21" s="24">
        <f t="shared" si="3"/>
        <v>0</v>
      </c>
    </row>
    <row r="22" spans="1:9" ht="12" customHeight="1">
      <c r="A22" s="87"/>
      <c r="B22" s="88" t="s">
        <v>62</v>
      </c>
      <c r="C22" s="89"/>
      <c r="D22" s="24">
        <f>+'[2]Presupuesto 2017'!P82-'[2]Presupuesto 2017'!P84</f>
        <v>10345049</v>
      </c>
      <c r="E22" s="24">
        <v>0</v>
      </c>
      <c r="F22" s="24">
        <f t="shared" si="0"/>
        <v>10345049</v>
      </c>
      <c r="G22" s="24">
        <f>+'[2]Acum.Trimestral'!E185</f>
        <v>6926447.72</v>
      </c>
      <c r="H22" s="24">
        <f t="shared" si="1"/>
        <v>6926447.72</v>
      </c>
      <c r="I22" s="24">
        <f t="shared" si="3"/>
        <v>3418601.2800000003</v>
      </c>
    </row>
    <row r="23" spans="1:9" ht="12" customHeight="1">
      <c r="A23" s="87"/>
      <c r="B23" s="88" t="s">
        <v>63</v>
      </c>
      <c r="C23" s="89"/>
      <c r="D23" s="24">
        <v>0</v>
      </c>
      <c r="E23" s="24">
        <f t="shared" si="2"/>
        <v>0</v>
      </c>
      <c r="F23" s="24">
        <f t="shared" si="0"/>
        <v>0</v>
      </c>
      <c r="G23" s="24">
        <v>0</v>
      </c>
      <c r="H23" s="24">
        <f t="shared" si="1"/>
        <v>0</v>
      </c>
      <c r="I23" s="24">
        <f t="shared" si="3"/>
        <v>0</v>
      </c>
    </row>
    <row r="24" spans="1:9" ht="15" customHeight="1">
      <c r="A24" s="87"/>
      <c r="B24" s="90" t="s">
        <v>64</v>
      </c>
      <c r="C24" s="91"/>
      <c r="D24" s="22">
        <f aca="true" t="shared" si="4" ref="D24:I24">SUM(D25:D35)</f>
        <v>14537067907</v>
      </c>
      <c r="E24" s="22">
        <f t="shared" si="4"/>
        <v>176505453</v>
      </c>
      <c r="F24" s="22">
        <f t="shared" si="4"/>
        <v>14713573360</v>
      </c>
      <c r="G24" s="22">
        <f t="shared" si="4"/>
        <v>13177017764.54</v>
      </c>
      <c r="H24" s="22">
        <f t="shared" si="4"/>
        <v>13177017764.54</v>
      </c>
      <c r="I24" s="22">
        <f t="shared" si="4"/>
        <v>1536555595.46</v>
      </c>
    </row>
    <row r="25" spans="1:9" ht="12" customHeight="1">
      <c r="A25" s="87"/>
      <c r="B25" s="92"/>
      <c r="C25" s="93" t="s">
        <v>65</v>
      </c>
      <c r="D25" s="24">
        <f>+'[2]Presupuesto 2017'!P125</f>
        <v>11791929300</v>
      </c>
      <c r="E25" s="24">
        <v>0</v>
      </c>
      <c r="F25" s="24">
        <f aca="true" t="shared" si="5" ref="F25:F35">+D25+E25</f>
        <v>11791929300</v>
      </c>
      <c r="G25" s="24">
        <f>+'[2]Part.Fed. (2)'!Y17</f>
        <v>10759603859</v>
      </c>
      <c r="H25" s="24">
        <f aca="true" t="shared" si="6" ref="H25:H35">+G25</f>
        <v>10759603859</v>
      </c>
      <c r="I25" s="24">
        <f aca="true" t="shared" si="7" ref="I25:I35">+F25-H25</f>
        <v>1032325441</v>
      </c>
    </row>
    <row r="26" spans="1:9" ht="12" customHeight="1">
      <c r="A26" s="87"/>
      <c r="B26" s="92"/>
      <c r="C26" s="93" t="s">
        <v>66</v>
      </c>
      <c r="D26" s="24">
        <f>+'[2]Presupuesto 2017'!P126</f>
        <v>356690300</v>
      </c>
      <c r="E26" s="24">
        <f>+G26-D26</f>
        <v>30641092</v>
      </c>
      <c r="F26" s="24">
        <f t="shared" si="5"/>
        <v>387331392</v>
      </c>
      <c r="G26" s="24">
        <f>+'[2]Part.Fed. (2)'!Y20</f>
        <v>387331392</v>
      </c>
      <c r="H26" s="24">
        <f t="shared" si="6"/>
        <v>387331392</v>
      </c>
      <c r="I26" s="24">
        <f t="shared" si="7"/>
        <v>0</v>
      </c>
    </row>
    <row r="27" spans="1:9" ht="12" customHeight="1">
      <c r="A27" s="87"/>
      <c r="B27" s="92"/>
      <c r="C27" s="93" t="s">
        <v>67</v>
      </c>
      <c r="D27" s="24">
        <f>+'[2]Presupuesto 2017'!P130</f>
        <v>630913500</v>
      </c>
      <c r="E27" s="24">
        <v>0</v>
      </c>
      <c r="F27" s="24">
        <f t="shared" si="5"/>
        <v>630913500</v>
      </c>
      <c r="G27" s="24">
        <f>+'[2]Part.Fed. (2)'!Y26</f>
        <v>450563234</v>
      </c>
      <c r="H27" s="24">
        <f t="shared" si="6"/>
        <v>450563234</v>
      </c>
      <c r="I27" s="24">
        <f t="shared" si="7"/>
        <v>180350266</v>
      </c>
    </row>
    <row r="28" spans="1:9" ht="12" customHeight="1">
      <c r="A28" s="87"/>
      <c r="B28" s="92"/>
      <c r="C28" s="93" t="s">
        <v>68</v>
      </c>
      <c r="D28" s="24">
        <f>+'[2]Presupuesto 2017'!P128</f>
        <v>549848363</v>
      </c>
      <c r="E28" s="24">
        <v>0</v>
      </c>
      <c r="F28" s="24">
        <f t="shared" si="5"/>
        <v>549848363</v>
      </c>
      <c r="G28" s="24">
        <f>+'[2]Part.Fed. (2)'!Y24</f>
        <v>389714835.99</v>
      </c>
      <c r="H28" s="24">
        <f t="shared" si="6"/>
        <v>389714835.99</v>
      </c>
      <c r="I28" s="24">
        <f t="shared" si="7"/>
        <v>160133527.01</v>
      </c>
    </row>
    <row r="29" spans="1:9" ht="12" customHeight="1">
      <c r="A29" s="87"/>
      <c r="B29" s="92"/>
      <c r="C29" s="93" t="s">
        <v>69</v>
      </c>
      <c r="D29" s="24">
        <v>0</v>
      </c>
      <c r="E29" s="24">
        <f>+G29-D29</f>
        <v>0</v>
      </c>
      <c r="F29" s="24">
        <f t="shared" si="5"/>
        <v>0</v>
      </c>
      <c r="G29" s="24">
        <v>0</v>
      </c>
      <c r="H29" s="24">
        <f t="shared" si="6"/>
        <v>0</v>
      </c>
      <c r="I29" s="24">
        <f t="shared" si="7"/>
        <v>0</v>
      </c>
    </row>
    <row r="30" spans="1:9" ht="12" customHeight="1">
      <c r="A30" s="87"/>
      <c r="B30" s="92"/>
      <c r="C30" s="93" t="s">
        <v>70</v>
      </c>
      <c r="D30" s="24">
        <f>+'[2]Presupuesto 2017'!P127</f>
        <v>240759800</v>
      </c>
      <c r="E30" s="24">
        <v>0</v>
      </c>
      <c r="F30" s="24">
        <f t="shared" si="5"/>
        <v>240759800</v>
      </c>
      <c r="G30" s="24">
        <f>+'[2]Part.Fed. (2)'!Y23</f>
        <v>181144707.43</v>
      </c>
      <c r="H30" s="24">
        <f t="shared" si="6"/>
        <v>181144707.43</v>
      </c>
      <c r="I30" s="24">
        <f t="shared" si="7"/>
        <v>59615092.56999999</v>
      </c>
    </row>
    <row r="31" spans="1:9" ht="12" customHeight="1">
      <c r="A31" s="87"/>
      <c r="B31" s="92"/>
      <c r="C31" s="93" t="s">
        <v>71</v>
      </c>
      <c r="D31" s="24">
        <v>0</v>
      </c>
      <c r="E31" s="24">
        <f>+G31-D31</f>
        <v>0</v>
      </c>
      <c r="F31" s="24">
        <f t="shared" si="5"/>
        <v>0</v>
      </c>
      <c r="G31" s="24">
        <v>0</v>
      </c>
      <c r="H31" s="24">
        <f t="shared" si="6"/>
        <v>0</v>
      </c>
      <c r="I31" s="24">
        <f t="shared" si="7"/>
        <v>0</v>
      </c>
    </row>
    <row r="32" spans="1:9" ht="12" customHeight="1">
      <c r="A32" s="87"/>
      <c r="B32" s="92"/>
      <c r="C32" s="93" t="s">
        <v>72</v>
      </c>
      <c r="D32" s="24">
        <v>0</v>
      </c>
      <c r="E32" s="24">
        <f>+G32-D32</f>
        <v>0</v>
      </c>
      <c r="F32" s="24">
        <f t="shared" si="5"/>
        <v>0</v>
      </c>
      <c r="G32" s="24">
        <v>0</v>
      </c>
      <c r="H32" s="24">
        <f t="shared" si="6"/>
        <v>0</v>
      </c>
      <c r="I32" s="24">
        <f t="shared" si="7"/>
        <v>0</v>
      </c>
    </row>
    <row r="33" spans="1:9" ht="12" customHeight="1">
      <c r="A33" s="87"/>
      <c r="B33" s="92"/>
      <c r="C33" s="93" t="s">
        <v>73</v>
      </c>
      <c r="D33" s="24">
        <f>+'[2]Presupuesto 2017'!P101</f>
        <v>401685644</v>
      </c>
      <c r="E33" s="24">
        <v>0</v>
      </c>
      <c r="F33" s="24">
        <f t="shared" si="5"/>
        <v>401685644</v>
      </c>
      <c r="G33" s="24">
        <f>+'[2]Part.Fed. (2)'!Y29</f>
        <v>297554375.12</v>
      </c>
      <c r="H33" s="24">
        <f t="shared" si="6"/>
        <v>297554375.12</v>
      </c>
      <c r="I33" s="24">
        <f t="shared" si="7"/>
        <v>104131268.88</v>
      </c>
    </row>
    <row r="34" spans="1:9" ht="12" customHeight="1">
      <c r="A34" s="87"/>
      <c r="B34" s="92"/>
      <c r="C34" s="93" t="s">
        <v>74</v>
      </c>
      <c r="D34" s="24">
        <f>+'[2]Presupuesto 2017'!P131+'[2]Presupuesto 2017'!P132</f>
        <v>565241000</v>
      </c>
      <c r="E34" s="24">
        <f>+G34-D34</f>
        <v>145864361</v>
      </c>
      <c r="F34" s="24">
        <f t="shared" si="5"/>
        <v>711105361</v>
      </c>
      <c r="G34" s="24">
        <f>+'[2]Part.Fed. (2)'!Y28</f>
        <v>711105361</v>
      </c>
      <c r="H34" s="24">
        <f t="shared" si="6"/>
        <v>711105361</v>
      </c>
      <c r="I34" s="24">
        <f t="shared" si="7"/>
        <v>0</v>
      </c>
    </row>
    <row r="35" spans="1:9" ht="19.5" customHeight="1">
      <c r="A35" s="87"/>
      <c r="B35" s="92"/>
      <c r="C35" s="94" t="s">
        <v>75</v>
      </c>
      <c r="D35" s="24">
        <v>0</v>
      </c>
      <c r="E35" s="24">
        <f>+G35-D35</f>
        <v>0</v>
      </c>
      <c r="F35" s="24">
        <f t="shared" si="5"/>
        <v>0</v>
      </c>
      <c r="G35" s="24">
        <v>0</v>
      </c>
      <c r="H35" s="24">
        <f t="shared" si="6"/>
        <v>0</v>
      </c>
      <c r="I35" s="24">
        <f t="shared" si="7"/>
        <v>0</v>
      </c>
    </row>
    <row r="36" spans="1:9" ht="21" customHeight="1">
      <c r="A36" s="87"/>
      <c r="B36" s="90" t="s">
        <v>76</v>
      </c>
      <c r="C36" s="91"/>
      <c r="D36" s="24">
        <f aca="true" t="shared" si="8" ref="D36:I36">SUM(D37:D41)</f>
        <v>199052253</v>
      </c>
      <c r="E36" s="24">
        <f t="shared" si="8"/>
        <v>80438224.64999999</v>
      </c>
      <c r="F36" s="24">
        <f t="shared" si="8"/>
        <v>279490477.65</v>
      </c>
      <c r="G36" s="24">
        <f t="shared" si="8"/>
        <v>274199154.71999997</v>
      </c>
      <c r="H36" s="24">
        <f t="shared" si="8"/>
        <v>274199154.71999997</v>
      </c>
      <c r="I36" s="24">
        <f t="shared" si="8"/>
        <v>5291322.930000003</v>
      </c>
    </row>
    <row r="37" spans="1:9" ht="12" customHeight="1">
      <c r="A37" s="87"/>
      <c r="B37" s="92"/>
      <c r="C37" s="93" t="s">
        <v>77</v>
      </c>
      <c r="D37" s="24">
        <v>0</v>
      </c>
      <c r="E37" s="24">
        <f>+G37-D37</f>
        <v>0</v>
      </c>
      <c r="F37" s="24">
        <f aca="true" t="shared" si="9" ref="F37:F42">+D37+E37</f>
        <v>0</v>
      </c>
      <c r="G37" s="24">
        <v>0</v>
      </c>
      <c r="H37" s="24">
        <f aca="true" t="shared" si="10" ref="H37:H42">+G37</f>
        <v>0</v>
      </c>
      <c r="I37" s="24">
        <f aca="true" t="shared" si="11" ref="I37:I47">+F37-H37</f>
        <v>0</v>
      </c>
    </row>
    <row r="38" spans="1:9" ht="12" customHeight="1">
      <c r="A38" s="87"/>
      <c r="B38" s="92"/>
      <c r="C38" s="93" t="s">
        <v>78</v>
      </c>
      <c r="D38" s="24">
        <f>+'[2]Presupuesto 2017'!P129</f>
        <v>20201800</v>
      </c>
      <c r="E38" s="24">
        <v>0</v>
      </c>
      <c r="F38" s="24">
        <f t="shared" si="9"/>
        <v>20201800</v>
      </c>
      <c r="G38" s="24">
        <f>+'[2]Part.Fed. (2)'!Y25</f>
        <v>15156488.77</v>
      </c>
      <c r="H38" s="24">
        <f t="shared" si="10"/>
        <v>15156488.77</v>
      </c>
      <c r="I38" s="24">
        <f t="shared" si="11"/>
        <v>5045311.23</v>
      </c>
    </row>
    <row r="39" spans="1:9" ht="12" customHeight="1">
      <c r="A39" s="87"/>
      <c r="B39" s="92"/>
      <c r="C39" s="93" t="s">
        <v>79</v>
      </c>
      <c r="D39" s="24">
        <f>+'[2]Presupuesto 2017'!P93</f>
        <v>54427085</v>
      </c>
      <c r="E39" s="24">
        <v>0</v>
      </c>
      <c r="F39" s="24">
        <f t="shared" si="9"/>
        <v>54427085</v>
      </c>
      <c r="G39" s="24">
        <f>+'[2]Part.Fed. (2)'!Y30</f>
        <v>54181073.3</v>
      </c>
      <c r="H39" s="24">
        <f t="shared" si="10"/>
        <v>54181073.3</v>
      </c>
      <c r="I39" s="24">
        <f t="shared" si="11"/>
        <v>246011.70000000298</v>
      </c>
    </row>
    <row r="40" spans="1:9" ht="12" customHeight="1">
      <c r="A40" s="87"/>
      <c r="B40" s="92"/>
      <c r="C40" s="93" t="s">
        <v>80</v>
      </c>
      <c r="D40" s="24">
        <v>0</v>
      </c>
      <c r="E40" s="24">
        <f>+G40-D40</f>
        <v>21704376.99</v>
      </c>
      <c r="F40" s="24">
        <f t="shared" si="9"/>
        <v>21704376.99</v>
      </c>
      <c r="G40" s="24">
        <f>+'[2]Part.Fed. (2)'!Y27</f>
        <v>21704376.99</v>
      </c>
      <c r="H40" s="24">
        <f t="shared" si="10"/>
        <v>21704376.99</v>
      </c>
      <c r="I40" s="24">
        <f t="shared" si="11"/>
        <v>0</v>
      </c>
    </row>
    <row r="41" spans="1:9" ht="12" customHeight="1">
      <c r="A41" s="87"/>
      <c r="B41" s="92"/>
      <c r="C41" s="93" t="s">
        <v>81</v>
      </c>
      <c r="D41" s="24">
        <f>+'[2]Presupuesto 2017'!P84-'[2]Presupuesto 2017'!P93-'[2]Presupuesto 2017'!P101</f>
        <v>124423368</v>
      </c>
      <c r="E41" s="24">
        <f>+G41-D41</f>
        <v>58733847.66</v>
      </c>
      <c r="F41" s="24">
        <f t="shared" si="9"/>
        <v>183157215.66</v>
      </c>
      <c r="G41" s="24">
        <f>+'[2]Part.Fed. (2)'!Y31</f>
        <v>183157215.66</v>
      </c>
      <c r="H41" s="24">
        <f t="shared" si="10"/>
        <v>183157215.66</v>
      </c>
      <c r="I41" s="24">
        <f t="shared" si="11"/>
        <v>0</v>
      </c>
    </row>
    <row r="42" spans="1:9" ht="12" customHeight="1">
      <c r="A42" s="87"/>
      <c r="B42" s="88" t="s">
        <v>82</v>
      </c>
      <c r="C42" s="89"/>
      <c r="D42" s="24">
        <v>0</v>
      </c>
      <c r="E42" s="24">
        <f>+G42-D42</f>
        <v>0</v>
      </c>
      <c r="F42" s="24">
        <f t="shared" si="9"/>
        <v>0</v>
      </c>
      <c r="G42" s="24">
        <v>0</v>
      </c>
      <c r="H42" s="24">
        <f t="shared" si="10"/>
        <v>0</v>
      </c>
      <c r="I42" s="24">
        <f t="shared" si="11"/>
        <v>0</v>
      </c>
    </row>
    <row r="43" spans="1:9" ht="12" customHeight="1">
      <c r="A43" s="87"/>
      <c r="B43" s="88" t="s">
        <v>83</v>
      </c>
      <c r="C43" s="89"/>
      <c r="D43" s="24">
        <f>+D44</f>
        <v>0</v>
      </c>
      <c r="E43" s="24">
        <f>+E44</f>
        <v>0</v>
      </c>
      <c r="F43" s="24">
        <f>+F44</f>
        <v>0</v>
      </c>
      <c r="G43" s="24">
        <f>+G44</f>
        <v>0</v>
      </c>
      <c r="H43" s="24">
        <f>+H44</f>
        <v>0</v>
      </c>
      <c r="I43" s="24">
        <f t="shared" si="11"/>
        <v>0</v>
      </c>
    </row>
    <row r="44" spans="1:9" ht="12" customHeight="1">
      <c r="A44" s="87"/>
      <c r="B44" s="92"/>
      <c r="C44" s="93" t="s">
        <v>84</v>
      </c>
      <c r="D44" s="24">
        <v>0</v>
      </c>
      <c r="E44" s="24">
        <f>+G44-D44</f>
        <v>0</v>
      </c>
      <c r="F44" s="24">
        <f>+D44+E44</f>
        <v>0</v>
      </c>
      <c r="G44" s="24">
        <v>0</v>
      </c>
      <c r="H44" s="24">
        <f>+G44</f>
        <v>0</v>
      </c>
      <c r="I44" s="24">
        <f t="shared" si="11"/>
        <v>0</v>
      </c>
    </row>
    <row r="45" spans="1:9" ht="12" customHeight="1">
      <c r="A45" s="87"/>
      <c r="B45" s="88" t="s">
        <v>85</v>
      </c>
      <c r="C45" s="89"/>
      <c r="D45" s="24">
        <f>+D46+D47</f>
        <v>0</v>
      </c>
      <c r="E45" s="24">
        <f>+E46+E47</f>
        <v>35359589.699999996</v>
      </c>
      <c r="F45" s="24">
        <f>+F46+F47</f>
        <v>35359589.699999996</v>
      </c>
      <c r="G45" s="24">
        <f>+G46+G47</f>
        <v>35359589.699999996</v>
      </c>
      <c r="H45" s="24">
        <f>+H46+H47</f>
        <v>35359589.699999996</v>
      </c>
      <c r="I45" s="24">
        <f t="shared" si="11"/>
        <v>0</v>
      </c>
    </row>
    <row r="46" spans="1:9" ht="12" customHeight="1">
      <c r="A46" s="87"/>
      <c r="B46" s="92"/>
      <c r="C46" s="92" t="s">
        <v>86</v>
      </c>
      <c r="D46" s="24">
        <v>0</v>
      </c>
      <c r="E46" s="24">
        <f>+G46-D46</f>
        <v>0</v>
      </c>
      <c r="F46" s="24">
        <f>+D46+E46</f>
        <v>0</v>
      </c>
      <c r="G46" s="24">
        <v>0</v>
      </c>
      <c r="H46" s="24">
        <f>+G46</f>
        <v>0</v>
      </c>
      <c r="I46" s="24">
        <f t="shared" si="11"/>
        <v>0</v>
      </c>
    </row>
    <row r="47" spans="1:9" ht="12" customHeight="1">
      <c r="A47" s="87"/>
      <c r="B47" s="92"/>
      <c r="C47" s="93" t="s">
        <v>87</v>
      </c>
      <c r="D47" s="24">
        <f>+'[3]Ley de Ingresos 2016'!C190</f>
        <v>0</v>
      </c>
      <c r="E47" s="24">
        <f>+G47-D47</f>
        <v>35359589.699999996</v>
      </c>
      <c r="F47" s="24">
        <f>+D47+E47</f>
        <v>35359589.699999996</v>
      </c>
      <c r="G47" s="24">
        <f>+'[2]Acum.Trimestral'!E196</f>
        <v>35359589.699999996</v>
      </c>
      <c r="H47" s="24">
        <f>+G47</f>
        <v>35359589.699999996</v>
      </c>
      <c r="I47" s="24">
        <f t="shared" si="11"/>
        <v>0</v>
      </c>
    </row>
    <row r="48" spans="1:9" ht="12" customHeight="1">
      <c r="A48" s="87"/>
      <c r="B48" s="92"/>
      <c r="C48" s="93"/>
      <c r="D48" s="24"/>
      <c r="E48" s="24"/>
      <c r="F48" s="24"/>
      <c r="G48" s="24"/>
      <c r="H48" s="24"/>
      <c r="I48" s="24"/>
    </row>
    <row r="49" spans="1:9" ht="18.75" customHeight="1">
      <c r="A49" s="95" t="s">
        <v>88</v>
      </c>
      <c r="B49" s="95"/>
      <c r="C49" s="95"/>
      <c r="D49" s="22">
        <f aca="true" t="shared" si="12" ref="D49:I49">+D17+D18+D19+D20+D21+D22+D23+D24+D36+D42+D43+D45</f>
        <v>16239219585.999258</v>
      </c>
      <c r="E49" s="22">
        <f t="shared" si="12"/>
        <v>347420744.55074215</v>
      </c>
      <c r="F49" s="22">
        <f t="shared" si="12"/>
        <v>16586640330.55</v>
      </c>
      <c r="G49" s="22">
        <f t="shared" si="12"/>
        <v>15041374810.880001</v>
      </c>
      <c r="H49" s="22">
        <f t="shared" si="12"/>
        <v>15041374810.880001</v>
      </c>
      <c r="I49" s="22">
        <f t="shared" si="12"/>
        <v>1545265519.67</v>
      </c>
    </row>
    <row r="50" spans="1:9" ht="12" customHeight="1">
      <c r="A50" s="89"/>
      <c r="B50" s="89"/>
      <c r="C50" s="89"/>
      <c r="D50" s="24"/>
      <c r="E50" s="24"/>
      <c r="F50" s="24"/>
      <c r="G50" s="24"/>
      <c r="H50" s="24"/>
      <c r="I50" s="24"/>
    </row>
    <row r="51" spans="1:9" ht="12" customHeight="1">
      <c r="A51" s="86" t="s">
        <v>89</v>
      </c>
      <c r="B51" s="86"/>
      <c r="C51" s="86"/>
      <c r="D51" s="96"/>
      <c r="E51" s="96"/>
      <c r="F51" s="96"/>
      <c r="G51" s="96"/>
      <c r="H51" s="96"/>
      <c r="I51" s="24"/>
    </row>
    <row r="52" spans="1:9" ht="12" customHeight="1">
      <c r="A52" s="87"/>
      <c r="B52" s="92"/>
      <c r="C52" s="93"/>
      <c r="D52" s="24"/>
      <c r="E52" s="24"/>
      <c r="F52" s="24"/>
      <c r="G52" s="24"/>
      <c r="H52" s="24"/>
      <c r="I52" s="24"/>
    </row>
    <row r="53" spans="1:9" ht="12" customHeight="1">
      <c r="A53" s="86" t="s">
        <v>90</v>
      </c>
      <c r="B53" s="86"/>
      <c r="C53" s="86"/>
      <c r="D53" s="97"/>
      <c r="E53" s="24"/>
      <c r="F53" s="24"/>
      <c r="G53" s="24"/>
      <c r="H53" s="24"/>
      <c r="I53" s="24"/>
    </row>
    <row r="54" spans="1:9" s="98" customFormat="1" ht="12" customHeight="1">
      <c r="A54" s="87"/>
      <c r="B54" s="88" t="s">
        <v>91</v>
      </c>
      <c r="C54" s="89"/>
      <c r="D54" s="24">
        <f>SUM(D55:D62)</f>
        <v>30915458434</v>
      </c>
      <c r="E54" s="24">
        <v>0</v>
      </c>
      <c r="F54" s="24">
        <f>SUM(F55:F62)</f>
        <v>30915458434</v>
      </c>
      <c r="G54" s="24">
        <f>SUM(G55:G62)</f>
        <v>22567312738.079998</v>
      </c>
      <c r="H54" s="24">
        <f>SUM(H55:H62)</f>
        <v>22567312738.079998</v>
      </c>
      <c r="I54" s="24">
        <f>+D54-H54</f>
        <v>8348145695.920002</v>
      </c>
    </row>
    <row r="55" spans="1:9" s="98" customFormat="1" ht="19.5" customHeight="1">
      <c r="A55" s="87"/>
      <c r="B55" s="92"/>
      <c r="C55" s="94" t="s">
        <v>92</v>
      </c>
      <c r="D55" s="24">
        <f>+'[2]Presupuesto 2017'!P135</f>
        <v>16167403223</v>
      </c>
      <c r="E55" s="24">
        <v>0</v>
      </c>
      <c r="F55" s="24">
        <f aca="true" t="shared" si="13" ref="F55:F62">+D55+E55</f>
        <v>16167403223</v>
      </c>
      <c r="G55" s="24">
        <f>+'[2]Aportaciones'!AQ17</f>
        <v>10764640343.240002</v>
      </c>
      <c r="H55" s="24">
        <f aca="true" t="shared" si="14" ref="H55:H62">+G55</f>
        <v>10764640343.240002</v>
      </c>
      <c r="I55" s="24">
        <f aca="true" t="shared" si="15" ref="I55:I62">+F55-H55</f>
        <v>5402762879.759998</v>
      </c>
    </row>
    <row r="56" spans="1:9" s="98" customFormat="1" ht="16.5" customHeight="1">
      <c r="A56" s="87"/>
      <c r="B56" s="92"/>
      <c r="C56" s="93" t="s">
        <v>93</v>
      </c>
      <c r="D56" s="24">
        <f>+'[2]Presupuesto 2017'!P136</f>
        <v>4471763962</v>
      </c>
      <c r="E56" s="24">
        <v>0</v>
      </c>
      <c r="F56" s="24">
        <f t="shared" si="13"/>
        <v>4471763962</v>
      </c>
      <c r="G56" s="24">
        <f>+'[2]Aportaciones'!AQ18</f>
        <v>3165692528.23</v>
      </c>
      <c r="H56" s="24">
        <f t="shared" si="14"/>
        <v>3165692528.23</v>
      </c>
      <c r="I56" s="24">
        <f t="shared" si="15"/>
        <v>1306071433.77</v>
      </c>
    </row>
    <row r="57" spans="1:9" s="98" customFormat="1" ht="16.5" customHeight="1">
      <c r="A57" s="87"/>
      <c r="B57" s="92"/>
      <c r="C57" s="93" t="s">
        <v>94</v>
      </c>
      <c r="D57" s="24">
        <f>+'[2]Presupuesto 2017'!P137</f>
        <v>5583813090</v>
      </c>
      <c r="E57" s="24">
        <v>0</v>
      </c>
      <c r="F57" s="24">
        <f t="shared" si="13"/>
        <v>5583813090</v>
      </c>
      <c r="G57" s="24">
        <f>+'[2]Aportaciones'!AQ19</f>
        <v>5049040794.09</v>
      </c>
      <c r="H57" s="24">
        <f t="shared" si="14"/>
        <v>5049040794.09</v>
      </c>
      <c r="I57" s="24">
        <f t="shared" si="15"/>
        <v>534772295.90999985</v>
      </c>
    </row>
    <row r="58" spans="1:9" s="98" customFormat="1" ht="25.5" customHeight="1">
      <c r="A58" s="87"/>
      <c r="B58" s="92"/>
      <c r="C58" s="94" t="s">
        <v>95</v>
      </c>
      <c r="D58" s="24">
        <f>+'[2]Presupuesto 2017'!P140</f>
        <v>1969620828</v>
      </c>
      <c r="E58" s="24">
        <v>0</v>
      </c>
      <c r="F58" s="24">
        <f t="shared" si="13"/>
        <v>1969620828</v>
      </c>
      <c r="G58" s="24">
        <f>+'[2]Aportaciones'!AQ22</f>
        <v>1482672403.05</v>
      </c>
      <c r="H58" s="24">
        <f t="shared" si="14"/>
        <v>1482672403.05</v>
      </c>
      <c r="I58" s="24">
        <f t="shared" si="15"/>
        <v>486948424.95000005</v>
      </c>
    </row>
    <row r="59" spans="1:9" s="98" customFormat="1" ht="16.5" customHeight="1">
      <c r="A59" s="87"/>
      <c r="B59" s="92"/>
      <c r="C59" s="93" t="s">
        <v>96</v>
      </c>
      <c r="D59" s="24">
        <f>+'[2]Presupuesto 2017'!P141</f>
        <v>909492348</v>
      </c>
      <c r="E59" s="24">
        <v>0</v>
      </c>
      <c r="F59" s="24">
        <f t="shared" si="13"/>
        <v>909492348</v>
      </c>
      <c r="G59" s="24">
        <f>+'[2]Aportaciones'!AQ23</f>
        <v>702468498.8499999</v>
      </c>
      <c r="H59" s="24">
        <f t="shared" si="14"/>
        <v>702468498.8499999</v>
      </c>
      <c r="I59" s="24">
        <f t="shared" si="15"/>
        <v>207023849.1500001</v>
      </c>
    </row>
    <row r="60" spans="1:9" s="98" customFormat="1" ht="20.25" customHeight="1">
      <c r="A60" s="87"/>
      <c r="B60" s="92"/>
      <c r="C60" s="94" t="s">
        <v>97</v>
      </c>
      <c r="D60" s="24">
        <f>+'[2]Presupuesto 2017'!P146</f>
        <v>217952443</v>
      </c>
      <c r="E60" s="24">
        <v>0</v>
      </c>
      <c r="F60" s="24">
        <f t="shared" si="13"/>
        <v>217952443</v>
      </c>
      <c r="G60" s="24">
        <f>+'[2]Aportaciones'!AQ28</f>
        <v>156083640.51999998</v>
      </c>
      <c r="H60" s="24">
        <f t="shared" si="14"/>
        <v>156083640.51999998</v>
      </c>
      <c r="I60" s="24">
        <f t="shared" si="15"/>
        <v>61868802.48000002</v>
      </c>
    </row>
    <row r="61" spans="1:9" s="98" customFormat="1" ht="20.25" customHeight="1">
      <c r="A61" s="87"/>
      <c r="B61" s="92"/>
      <c r="C61" s="94" t="s">
        <v>98</v>
      </c>
      <c r="D61" s="24">
        <f>+'[2]Presupuesto 2017'!P149</f>
        <v>219993600</v>
      </c>
      <c r="E61" s="24">
        <v>0</v>
      </c>
      <c r="F61" s="24">
        <f t="shared" si="13"/>
        <v>219993600</v>
      </c>
      <c r="G61" s="24">
        <f>+'[2]Aportaciones'!AQ31</f>
        <v>202499267.1</v>
      </c>
      <c r="H61" s="24">
        <f t="shared" si="14"/>
        <v>202499267.1</v>
      </c>
      <c r="I61" s="24">
        <f t="shared" si="15"/>
        <v>17494332.900000006</v>
      </c>
    </row>
    <row r="62" spans="1:9" s="98" customFormat="1" ht="20.25" customHeight="1">
      <c r="A62" s="87"/>
      <c r="B62" s="92"/>
      <c r="C62" s="94" t="s">
        <v>99</v>
      </c>
      <c r="D62" s="24">
        <f>+'[2]Presupuesto 2017'!P150</f>
        <v>1375418940</v>
      </c>
      <c r="E62" s="24">
        <v>0</v>
      </c>
      <c r="F62" s="24">
        <f t="shared" si="13"/>
        <v>1375418940</v>
      </c>
      <c r="G62" s="24">
        <f>+'[2]Aportaciones'!AQ32</f>
        <v>1044215263</v>
      </c>
      <c r="H62" s="24">
        <f t="shared" si="14"/>
        <v>1044215263</v>
      </c>
      <c r="I62" s="24">
        <f t="shared" si="15"/>
        <v>331203677</v>
      </c>
    </row>
    <row r="63" spans="1:9" s="98" customFormat="1" ht="12" customHeight="1">
      <c r="A63" s="87"/>
      <c r="B63" s="88" t="s">
        <v>100</v>
      </c>
      <c r="C63" s="89"/>
      <c r="D63" s="24">
        <f aca="true" t="shared" si="16" ref="D63:I63">SUM(D64:D67)</f>
        <v>3197074600</v>
      </c>
      <c r="E63" s="24">
        <f t="shared" si="16"/>
        <v>3830867866.3500004</v>
      </c>
      <c r="F63" s="24">
        <f t="shared" si="16"/>
        <v>7027942466.35</v>
      </c>
      <c r="G63" s="24">
        <f t="shared" si="16"/>
        <v>7027942466.35</v>
      </c>
      <c r="H63" s="24">
        <f t="shared" si="16"/>
        <v>7027942466.35</v>
      </c>
      <c r="I63" s="24">
        <f t="shared" si="16"/>
        <v>0</v>
      </c>
    </row>
    <row r="64" spans="1:9" s="98" customFormat="1" ht="12" customHeight="1">
      <c r="A64" s="87"/>
      <c r="B64" s="92"/>
      <c r="C64" s="93" t="s">
        <v>101</v>
      </c>
      <c r="D64" s="24">
        <f>+'[2]Presupuesto 2017'!P165</f>
        <v>741905300</v>
      </c>
      <c r="E64" s="24">
        <f>+G64-D64</f>
        <v>567833431.1300004</v>
      </c>
      <c r="F64" s="24">
        <f>+D64+E64</f>
        <v>1309738731.1300004</v>
      </c>
      <c r="G64" s="24">
        <f>+'[2]Convenios'!AQ53</f>
        <v>1309738731.1300004</v>
      </c>
      <c r="H64" s="24">
        <f>+G64</f>
        <v>1309738731.1300004</v>
      </c>
      <c r="I64" s="24">
        <f>+F64-H64</f>
        <v>0</v>
      </c>
    </row>
    <row r="65" spans="1:9" s="98" customFormat="1" ht="12" customHeight="1">
      <c r="A65" s="87"/>
      <c r="B65" s="92"/>
      <c r="C65" s="93" t="s">
        <v>102</v>
      </c>
      <c r="D65" s="24">
        <v>0</v>
      </c>
      <c r="E65" s="24">
        <f>+G65-D65</f>
        <v>0</v>
      </c>
      <c r="F65" s="24">
        <f>+D65+E65</f>
        <v>0</v>
      </c>
      <c r="G65" s="24">
        <v>0</v>
      </c>
      <c r="H65" s="24">
        <f>+G65</f>
        <v>0</v>
      </c>
      <c r="I65" s="24">
        <f>+F65-H65</f>
        <v>0</v>
      </c>
    </row>
    <row r="66" spans="1:9" s="98" customFormat="1" ht="12" customHeight="1">
      <c r="A66" s="87"/>
      <c r="B66" s="92"/>
      <c r="C66" s="93" t="s">
        <v>103</v>
      </c>
      <c r="D66" s="24">
        <v>0</v>
      </c>
      <c r="E66" s="24">
        <f>+G66-D66</f>
        <v>0</v>
      </c>
      <c r="F66" s="24">
        <f>+D66+E66</f>
        <v>0</v>
      </c>
      <c r="G66" s="24">
        <v>0</v>
      </c>
      <c r="H66" s="24">
        <f>+G66</f>
        <v>0</v>
      </c>
      <c r="I66" s="24">
        <f>+F66-H66</f>
        <v>0</v>
      </c>
    </row>
    <row r="67" spans="1:9" s="98" customFormat="1" ht="12" customHeight="1">
      <c r="A67" s="87"/>
      <c r="B67" s="92"/>
      <c r="C67" s="93" t="s">
        <v>104</v>
      </c>
      <c r="D67" s="24">
        <f>+'[2]Presupuesto 2017'!P152-D64</f>
        <v>2455169300</v>
      </c>
      <c r="E67" s="24">
        <f>+G67-D67</f>
        <v>3263034435.2200003</v>
      </c>
      <c r="F67" s="24">
        <f>+D67+E67</f>
        <v>5718203735.22</v>
      </c>
      <c r="G67" s="24">
        <f>+'[2]Convenios'!AQ16-'LDF-05 (al 3T)'!G64</f>
        <v>5718203735.22</v>
      </c>
      <c r="H67" s="24">
        <f>+G67</f>
        <v>5718203735.22</v>
      </c>
      <c r="I67" s="24">
        <f>+F67-H67</f>
        <v>0</v>
      </c>
    </row>
    <row r="68" spans="1:9" s="98" customFormat="1" ht="12" customHeight="1">
      <c r="A68" s="87"/>
      <c r="B68" s="88" t="s">
        <v>105</v>
      </c>
      <c r="C68" s="89"/>
      <c r="D68" s="24">
        <f>SUM(D69:D70)</f>
        <v>0</v>
      </c>
      <c r="E68" s="24">
        <f>SUM(E69:E70)</f>
        <v>0</v>
      </c>
      <c r="F68" s="24">
        <f>SUM(F69:F70)</f>
        <v>0</v>
      </c>
      <c r="G68" s="24">
        <f>SUM(G69:G70)</f>
        <v>0</v>
      </c>
      <c r="H68" s="24">
        <f>SUM(H69:H70)</f>
        <v>0</v>
      </c>
      <c r="I68" s="24">
        <f>+D68-H68</f>
        <v>0</v>
      </c>
    </row>
    <row r="69" spans="1:9" s="98" customFormat="1" ht="18.75" customHeight="1">
      <c r="A69" s="87"/>
      <c r="B69" s="92"/>
      <c r="C69" s="94" t="s">
        <v>106</v>
      </c>
      <c r="D69" s="24">
        <v>0</v>
      </c>
      <c r="E69" s="24">
        <f>+G69-D69</f>
        <v>0</v>
      </c>
      <c r="F69" s="24">
        <f>+D69+E69</f>
        <v>0</v>
      </c>
      <c r="G69" s="24">
        <v>0</v>
      </c>
      <c r="H69" s="24">
        <f>+G69</f>
        <v>0</v>
      </c>
      <c r="I69" s="24">
        <f>+D69-H69</f>
        <v>0</v>
      </c>
    </row>
    <row r="70" spans="1:9" s="98" customFormat="1" ht="12" customHeight="1">
      <c r="A70" s="87"/>
      <c r="B70" s="92"/>
      <c r="C70" s="93" t="s">
        <v>107</v>
      </c>
      <c r="D70" s="24">
        <v>0</v>
      </c>
      <c r="E70" s="24">
        <f>+G70-D70</f>
        <v>0</v>
      </c>
      <c r="F70" s="24">
        <f>+D70+E70</f>
        <v>0</v>
      </c>
      <c r="G70" s="24">
        <v>0</v>
      </c>
      <c r="H70" s="24">
        <f>+G70</f>
        <v>0</v>
      </c>
      <c r="I70" s="24">
        <f>+D70-H70</f>
        <v>0</v>
      </c>
    </row>
    <row r="71" spans="1:9" s="98" customFormat="1" ht="18" customHeight="1">
      <c r="A71" s="87"/>
      <c r="B71" s="90" t="s">
        <v>108</v>
      </c>
      <c r="C71" s="91"/>
      <c r="D71" s="24">
        <v>0</v>
      </c>
      <c r="E71" s="24">
        <f>+G71-D71</f>
        <v>0</v>
      </c>
      <c r="F71" s="24">
        <f>+D71+E71</f>
        <v>0</v>
      </c>
      <c r="G71" s="24">
        <v>0</v>
      </c>
      <c r="H71" s="24">
        <f>+G71</f>
        <v>0</v>
      </c>
      <c r="I71" s="24">
        <f>+D71-H71</f>
        <v>0</v>
      </c>
    </row>
    <row r="72" spans="1:9" s="98" customFormat="1" ht="12" customHeight="1">
      <c r="A72" s="87"/>
      <c r="B72" s="88" t="s">
        <v>109</v>
      </c>
      <c r="C72" s="89"/>
      <c r="D72" s="24">
        <v>0</v>
      </c>
      <c r="E72" s="24">
        <f>+G72-D72</f>
        <v>0</v>
      </c>
      <c r="F72" s="24">
        <f>+D72+E72</f>
        <v>0</v>
      </c>
      <c r="G72" s="24">
        <v>0</v>
      </c>
      <c r="H72" s="24">
        <f>+G72</f>
        <v>0</v>
      </c>
      <c r="I72" s="24">
        <f>+D72-H72</f>
        <v>0</v>
      </c>
    </row>
    <row r="73" spans="1:9" s="98" customFormat="1" ht="12" customHeight="1">
      <c r="A73" s="87"/>
      <c r="B73" s="88"/>
      <c r="C73" s="89"/>
      <c r="D73" s="24"/>
      <c r="E73" s="24"/>
      <c r="F73" s="24"/>
      <c r="G73" s="24"/>
      <c r="H73" s="24"/>
      <c r="I73" s="24"/>
    </row>
    <row r="74" spans="1:9" s="98" customFormat="1" ht="15" customHeight="1">
      <c r="A74" s="99" t="s">
        <v>110</v>
      </c>
      <c r="B74" s="100"/>
      <c r="C74" s="101"/>
      <c r="D74" s="22">
        <f aca="true" t="shared" si="17" ref="D74:I74">+D54+D63+D68+D71+D72</f>
        <v>34112533034</v>
      </c>
      <c r="E74" s="22">
        <f t="shared" si="17"/>
        <v>3830867866.3500004</v>
      </c>
      <c r="F74" s="22">
        <f t="shared" si="17"/>
        <v>37943400900.35</v>
      </c>
      <c r="G74" s="22">
        <f t="shared" si="17"/>
        <v>29595255204.43</v>
      </c>
      <c r="H74" s="22">
        <f t="shared" si="17"/>
        <v>29595255204.43</v>
      </c>
      <c r="I74" s="22">
        <f t="shared" si="17"/>
        <v>8348145695.920002</v>
      </c>
    </row>
    <row r="75" spans="1:9" s="98" customFormat="1" ht="12" customHeight="1">
      <c r="A75" s="87"/>
      <c r="B75" s="88"/>
      <c r="C75" s="89"/>
      <c r="D75" s="24"/>
      <c r="E75" s="24"/>
      <c r="F75" s="24"/>
      <c r="G75" s="24"/>
      <c r="H75" s="24"/>
      <c r="I75" s="24"/>
    </row>
    <row r="76" spans="1:9" s="98" customFormat="1" ht="12" customHeight="1">
      <c r="A76" s="86" t="s">
        <v>111</v>
      </c>
      <c r="B76" s="86"/>
      <c r="C76" s="86"/>
      <c r="D76" s="22">
        <f aca="true" t="shared" si="18" ref="D76:I76">+D77</f>
        <v>0</v>
      </c>
      <c r="E76" s="22">
        <f t="shared" si="18"/>
        <v>0</v>
      </c>
      <c r="F76" s="22">
        <f t="shared" si="18"/>
        <v>0</v>
      </c>
      <c r="G76" s="22">
        <f t="shared" si="18"/>
        <v>0</v>
      </c>
      <c r="H76" s="22">
        <f t="shared" si="18"/>
        <v>0</v>
      </c>
      <c r="I76" s="22">
        <f t="shared" si="18"/>
        <v>0</v>
      </c>
    </row>
    <row r="77" spans="1:9" s="98" customFormat="1" ht="12" customHeight="1">
      <c r="A77" s="87"/>
      <c r="B77" s="88" t="s">
        <v>112</v>
      </c>
      <c r="C77" s="89"/>
      <c r="D77" s="24">
        <v>0</v>
      </c>
      <c r="E77" s="24">
        <f>+G77-D77</f>
        <v>0</v>
      </c>
      <c r="F77" s="24">
        <f>+D77+E77</f>
        <v>0</v>
      </c>
      <c r="G77" s="24">
        <f>+'[2]LDF-05 (1T)'!G77+'[2]LDF-05 (2T)'!G77</f>
        <v>0</v>
      </c>
      <c r="H77" s="24">
        <f>+G77</f>
        <v>0</v>
      </c>
      <c r="I77" s="24">
        <f>+H77-D77</f>
        <v>0</v>
      </c>
    </row>
    <row r="78" spans="1:9" s="98" customFormat="1" ht="12" customHeight="1">
      <c r="A78" s="87"/>
      <c r="B78" s="88"/>
      <c r="C78" s="89"/>
      <c r="D78" s="24"/>
      <c r="E78" s="24"/>
      <c r="F78" s="24"/>
      <c r="G78" s="24"/>
      <c r="H78" s="24"/>
      <c r="I78" s="24"/>
    </row>
    <row r="79" spans="1:9" s="98" customFormat="1" ht="12" customHeight="1">
      <c r="A79" s="86" t="s">
        <v>113</v>
      </c>
      <c r="B79" s="86"/>
      <c r="C79" s="86"/>
      <c r="D79" s="22">
        <f aca="true" t="shared" si="19" ref="D79:I79">+D49+D74+D76</f>
        <v>50351752619.99926</v>
      </c>
      <c r="E79" s="22">
        <f t="shared" si="19"/>
        <v>4178288610.9007425</v>
      </c>
      <c r="F79" s="22">
        <f t="shared" si="19"/>
        <v>54530041230.899994</v>
      </c>
      <c r="G79" s="22">
        <f t="shared" si="19"/>
        <v>44636630015.31</v>
      </c>
      <c r="H79" s="22">
        <f t="shared" si="19"/>
        <v>44636630015.31</v>
      </c>
      <c r="I79" s="22">
        <f t="shared" si="19"/>
        <v>9893411215.590002</v>
      </c>
    </row>
    <row r="80" spans="1:9" s="98" customFormat="1" ht="12" customHeight="1">
      <c r="A80" s="87"/>
      <c r="B80" s="88"/>
      <c r="C80" s="89"/>
      <c r="D80" s="24"/>
      <c r="E80" s="24"/>
      <c r="F80" s="24"/>
      <c r="G80" s="24"/>
      <c r="H80" s="24"/>
      <c r="I80" s="24"/>
    </row>
    <row r="81" spans="1:9" s="98" customFormat="1" ht="12" customHeight="1">
      <c r="A81" s="87"/>
      <c r="B81" s="102" t="s">
        <v>114</v>
      </c>
      <c r="C81" s="86"/>
      <c r="D81" s="24"/>
      <c r="E81" s="24"/>
      <c r="F81" s="24"/>
      <c r="G81" s="24"/>
      <c r="H81" s="24"/>
      <c r="I81" s="24"/>
    </row>
    <row r="82" spans="1:9" s="98" customFormat="1" ht="15" customHeight="1">
      <c r="A82" s="87"/>
      <c r="B82" s="90" t="s">
        <v>115</v>
      </c>
      <c r="C82" s="91"/>
      <c r="D82" s="24"/>
      <c r="E82" s="24"/>
      <c r="F82" s="24"/>
      <c r="G82" s="24"/>
      <c r="H82" s="24"/>
      <c r="I82" s="24"/>
    </row>
    <row r="83" spans="1:9" s="98" customFormat="1" ht="15.75" customHeight="1">
      <c r="A83" s="87"/>
      <c r="B83" s="90" t="s">
        <v>116</v>
      </c>
      <c r="C83" s="91"/>
      <c r="D83" s="24"/>
      <c r="E83" s="24"/>
      <c r="F83" s="24"/>
      <c r="G83" s="24"/>
      <c r="H83" s="24"/>
      <c r="I83" s="24"/>
    </row>
    <row r="84" spans="1:9" s="98" customFormat="1" ht="12" customHeight="1">
      <c r="A84" s="87"/>
      <c r="B84" s="101" t="s">
        <v>117</v>
      </c>
      <c r="C84" s="95"/>
      <c r="D84" s="24"/>
      <c r="E84" s="24"/>
      <c r="F84" s="24"/>
      <c r="G84" s="24"/>
      <c r="H84" s="24"/>
      <c r="I84" s="24"/>
    </row>
    <row r="85" spans="1:9" s="98" customFormat="1" ht="12" customHeight="1" thickBot="1">
      <c r="A85" s="103"/>
      <c r="B85" s="104"/>
      <c r="C85" s="105"/>
      <c r="D85" s="106"/>
      <c r="E85" s="106"/>
      <c r="F85" s="106"/>
      <c r="G85" s="106"/>
      <c r="H85" s="106"/>
      <c r="I85" s="106"/>
    </row>
    <row r="86" spans="1:9" ht="15">
      <c r="A86"/>
      <c r="B86"/>
      <c r="C86"/>
      <c r="D86"/>
      <c r="E86"/>
      <c r="F86"/>
      <c r="G86"/>
      <c r="H86"/>
      <c r="I86"/>
    </row>
    <row r="87" spans="2:9" s="107" customFormat="1" ht="12" customHeight="1" hidden="1">
      <c r="B87" s="108" t="s">
        <v>118</v>
      </c>
      <c r="C87" s="109"/>
      <c r="D87" s="109"/>
      <c r="E87" s="109"/>
      <c r="F87" s="109"/>
      <c r="G87" s="109"/>
      <c r="H87" s="109"/>
      <c r="I87" s="109"/>
    </row>
    <row r="88" spans="2:9" s="107" customFormat="1" ht="40.15" customHeight="1" hidden="1">
      <c r="B88" s="110" t="s">
        <v>119</v>
      </c>
      <c r="C88" s="110"/>
      <c r="D88" s="110"/>
      <c r="E88" s="110"/>
      <c r="F88" s="110"/>
      <c r="G88" s="110"/>
      <c r="H88" s="110"/>
      <c r="I88" s="110"/>
    </row>
    <row r="89" spans="2:9" s="107" customFormat="1" ht="20.45" customHeight="1" hidden="1">
      <c r="B89" s="110" t="s">
        <v>120</v>
      </c>
      <c r="C89" s="110"/>
      <c r="D89" s="110"/>
      <c r="E89" s="110"/>
      <c r="F89" s="110"/>
      <c r="G89" s="110"/>
      <c r="H89" s="110"/>
      <c r="I89" s="110"/>
    </row>
    <row r="90" spans="2:9" s="107" customFormat="1" ht="16.5" customHeight="1" hidden="1">
      <c r="B90" s="110" t="s">
        <v>121</v>
      </c>
      <c r="C90" s="110"/>
      <c r="D90" s="110"/>
      <c r="E90" s="110"/>
      <c r="F90" s="110"/>
      <c r="G90" s="110"/>
      <c r="H90" s="110"/>
      <c r="I90" s="110"/>
    </row>
    <row r="91" spans="2:9" s="107" customFormat="1" ht="12" customHeight="1" hidden="1">
      <c r="B91" s="110" t="s">
        <v>122</v>
      </c>
      <c r="C91" s="110"/>
      <c r="D91" s="110"/>
      <c r="E91" s="110"/>
      <c r="F91" s="110"/>
      <c r="G91" s="110"/>
      <c r="H91" s="110"/>
      <c r="I91" s="110"/>
    </row>
    <row r="92" spans="2:9" s="107" customFormat="1" ht="15" customHeight="1" hidden="1">
      <c r="B92" s="111" t="s">
        <v>123</v>
      </c>
      <c r="C92" s="111"/>
      <c r="D92" s="111"/>
      <c r="E92" s="111"/>
      <c r="F92" s="111"/>
      <c r="G92" s="111"/>
      <c r="H92" s="111"/>
      <c r="I92" s="111"/>
    </row>
    <row r="93" ht="15" hidden="1"/>
  </sheetData>
  <mergeCells count="53">
    <mergeCell ref="B92:I92"/>
    <mergeCell ref="B84:C84"/>
    <mergeCell ref="B85:C85"/>
    <mergeCell ref="B88:I88"/>
    <mergeCell ref="B89:I89"/>
    <mergeCell ref="B90:I90"/>
    <mergeCell ref="B91:I91"/>
    <mergeCell ref="B78:C78"/>
    <mergeCell ref="A79:C79"/>
    <mergeCell ref="B80:C80"/>
    <mergeCell ref="B81:C81"/>
    <mergeCell ref="B82:C82"/>
    <mergeCell ref="B83:C83"/>
    <mergeCell ref="B72:C72"/>
    <mergeCell ref="B73:C73"/>
    <mergeCell ref="A74:C74"/>
    <mergeCell ref="B75:C75"/>
    <mergeCell ref="A76:C76"/>
    <mergeCell ref="B77:C77"/>
    <mergeCell ref="A51:C51"/>
    <mergeCell ref="A53:C53"/>
    <mergeCell ref="B54:C54"/>
    <mergeCell ref="B63:C63"/>
    <mergeCell ref="B68:C68"/>
    <mergeCell ref="B71:C71"/>
    <mergeCell ref="B36:C36"/>
    <mergeCell ref="B42:C42"/>
    <mergeCell ref="B43:C43"/>
    <mergeCell ref="B45:C45"/>
    <mergeCell ref="A49:C49"/>
    <mergeCell ref="A50:C50"/>
    <mergeCell ref="B19:C19"/>
    <mergeCell ref="B20:C20"/>
    <mergeCell ref="B21:C21"/>
    <mergeCell ref="B22:C22"/>
    <mergeCell ref="B23:C23"/>
    <mergeCell ref="B24:C24"/>
    <mergeCell ref="G13:G14"/>
    <mergeCell ref="H13:H14"/>
    <mergeCell ref="A15:C15"/>
    <mergeCell ref="A16:C16"/>
    <mergeCell ref="B17:C17"/>
    <mergeCell ref="B18:C18"/>
    <mergeCell ref="A8:I8"/>
    <mergeCell ref="A9:I9"/>
    <mergeCell ref="A10:I10"/>
    <mergeCell ref="A11:I11"/>
    <mergeCell ref="A12:C14"/>
    <mergeCell ref="D12:H12"/>
    <mergeCell ref="I12:I14"/>
    <mergeCell ref="D13:D14"/>
    <mergeCell ref="E13:E14"/>
    <mergeCell ref="F13:F14"/>
  </mergeCells>
  <printOptions horizontalCentered="1"/>
  <pageMargins left="0" right="0" top="0.3937007874015748" bottom="0.3937007874015748" header="0.31496062992125984" footer="0.31496062992125984"/>
  <pageSetup horizontalDpi="600" verticalDpi="600" orientation="portrait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163"/>
  <sheetViews>
    <sheetView zoomScale="120" zoomScaleNormal="120" workbookViewId="0" topLeftCell="A1">
      <selection activeCell="A6" sqref="A6:G6"/>
    </sheetView>
  </sheetViews>
  <sheetFormatPr defaultColWidth="11.421875" defaultRowHeight="15"/>
  <cols>
    <col min="1" max="1" width="43.7109375" style="112" customWidth="1"/>
    <col min="2" max="7" width="12.00390625" style="112" customWidth="1"/>
    <col min="8" max="16384" width="11.421875" style="112" customWidth="1"/>
  </cols>
  <sheetData>
    <row r="1" ht="43.5" customHeight="1"/>
    <row r="2" spans="1:7" s="114" customFormat="1" ht="15.75" customHeight="1">
      <c r="A2" s="113" t="s">
        <v>124</v>
      </c>
      <c r="B2" s="113"/>
      <c r="C2" s="113"/>
      <c r="D2" s="113"/>
      <c r="E2" s="113"/>
      <c r="F2" s="113"/>
      <c r="G2" s="113"/>
    </row>
    <row r="3" spans="1:7" s="114" customFormat="1" ht="15">
      <c r="A3" s="115" t="s">
        <v>125</v>
      </c>
      <c r="B3" s="115"/>
      <c r="C3" s="115"/>
      <c r="D3" s="115"/>
      <c r="E3" s="115"/>
      <c r="F3" s="115"/>
      <c r="G3" s="115"/>
    </row>
    <row r="4" spans="1:7" s="114" customFormat="1" ht="15">
      <c r="A4" s="115" t="s">
        <v>126</v>
      </c>
      <c r="B4" s="115"/>
      <c r="C4" s="115"/>
      <c r="D4" s="115"/>
      <c r="E4" s="115"/>
      <c r="F4" s="115"/>
      <c r="G4" s="115"/>
    </row>
    <row r="5" spans="1:7" s="114" customFormat="1" ht="5.1" customHeight="1">
      <c r="A5" s="116"/>
      <c r="B5" s="116"/>
      <c r="C5" s="116"/>
      <c r="D5" s="116"/>
      <c r="E5" s="117"/>
      <c r="F5" s="117"/>
      <c r="G5" s="117"/>
    </row>
    <row r="6" spans="1:7" ht="12" customHeight="1">
      <c r="A6" s="118" t="s">
        <v>127</v>
      </c>
      <c r="B6" s="119"/>
      <c r="C6" s="119"/>
      <c r="D6" s="119"/>
      <c r="E6" s="119"/>
      <c r="F6" s="119"/>
      <c r="G6" s="120"/>
    </row>
    <row r="7" spans="1:7" ht="12" customHeight="1">
      <c r="A7" s="121" t="s">
        <v>128</v>
      </c>
      <c r="B7" s="122"/>
      <c r="C7" s="122"/>
      <c r="D7" s="122"/>
      <c r="E7" s="122"/>
      <c r="F7" s="122"/>
      <c r="G7" s="123"/>
    </row>
    <row r="8" spans="1:7" ht="12" customHeight="1">
      <c r="A8" s="121" t="s">
        <v>129</v>
      </c>
      <c r="B8" s="122"/>
      <c r="C8" s="122"/>
      <c r="D8" s="122"/>
      <c r="E8" s="122"/>
      <c r="F8" s="122"/>
      <c r="G8" s="123"/>
    </row>
    <row r="9" spans="1:7" ht="12" customHeight="1">
      <c r="A9" s="124"/>
      <c r="B9" s="125"/>
      <c r="C9" s="125"/>
      <c r="D9" s="125"/>
      <c r="E9" s="125"/>
      <c r="F9" s="125"/>
      <c r="G9" s="126"/>
    </row>
    <row r="10" spans="1:7" ht="18" customHeight="1">
      <c r="A10" s="127" t="s">
        <v>130</v>
      </c>
      <c r="B10" s="128" t="s">
        <v>131</v>
      </c>
      <c r="C10" s="129"/>
      <c r="D10" s="129"/>
      <c r="E10" s="129"/>
      <c r="F10" s="130"/>
      <c r="G10" s="131" t="s">
        <v>132</v>
      </c>
    </row>
    <row r="11" spans="1:7" ht="26.25" customHeight="1">
      <c r="A11" s="132"/>
      <c r="B11" s="133" t="s">
        <v>133</v>
      </c>
      <c r="C11" s="133" t="s">
        <v>134</v>
      </c>
      <c r="D11" s="134" t="s">
        <v>135</v>
      </c>
      <c r="E11" s="134" t="s">
        <v>7</v>
      </c>
      <c r="F11" s="134" t="s">
        <v>136</v>
      </c>
      <c r="G11" s="135"/>
    </row>
    <row r="12" spans="1:7" ht="12" customHeight="1">
      <c r="A12" s="136" t="s">
        <v>137</v>
      </c>
      <c r="B12" s="137">
        <v>16239219544.930004</v>
      </c>
      <c r="C12" s="138">
        <v>1451969539.5199993</v>
      </c>
      <c r="D12" s="137">
        <v>17691189084.45</v>
      </c>
      <c r="E12" s="138">
        <v>12354824073.300003</v>
      </c>
      <c r="F12" s="137">
        <v>12113727748.140001</v>
      </c>
      <c r="G12" s="139">
        <v>5336365011.150002</v>
      </c>
    </row>
    <row r="13" spans="1:7" s="144" customFormat="1" ht="12" customHeight="1">
      <c r="A13" s="140" t="s">
        <v>138</v>
      </c>
      <c r="B13" s="141">
        <v>5750000000</v>
      </c>
      <c r="C13" s="142">
        <v>25327216.909999933</v>
      </c>
      <c r="D13" s="141">
        <v>5775327216.910001</v>
      </c>
      <c r="E13" s="142">
        <v>3783526229.1</v>
      </c>
      <c r="F13" s="141">
        <v>3658287342.4199996</v>
      </c>
      <c r="G13" s="143">
        <v>1991800987.8100002</v>
      </c>
    </row>
    <row r="14" spans="1:7" ht="12" customHeight="1">
      <c r="A14" s="145" t="s">
        <v>139</v>
      </c>
      <c r="B14" s="146">
        <v>2295437235.22</v>
      </c>
      <c r="C14" s="147">
        <v>-309321207.53</v>
      </c>
      <c r="D14" s="146">
        <v>1986116027.69</v>
      </c>
      <c r="E14" s="147">
        <v>1696969151.2400002</v>
      </c>
      <c r="F14" s="146">
        <v>1696969151.2400002</v>
      </c>
      <c r="G14" s="148">
        <v>289146876.45000005</v>
      </c>
    </row>
    <row r="15" spans="1:7" ht="12" customHeight="1">
      <c r="A15" s="145" t="s">
        <v>140</v>
      </c>
      <c r="B15" s="146">
        <v>0</v>
      </c>
      <c r="C15" s="147">
        <v>0</v>
      </c>
      <c r="D15" s="146">
        <v>0</v>
      </c>
      <c r="E15" s="147">
        <v>0</v>
      </c>
      <c r="F15" s="146">
        <v>0</v>
      </c>
      <c r="G15" s="148">
        <v>0</v>
      </c>
    </row>
    <row r="16" spans="1:7" ht="12" customHeight="1">
      <c r="A16" s="145" t="s">
        <v>141</v>
      </c>
      <c r="B16" s="146">
        <v>1625176248.31</v>
      </c>
      <c r="C16" s="147">
        <v>-367633405.26000005</v>
      </c>
      <c r="D16" s="146">
        <v>1257542843.0500002</v>
      </c>
      <c r="E16" s="147">
        <v>1049055532.0599997</v>
      </c>
      <c r="F16" s="146">
        <v>1049055532.0599997</v>
      </c>
      <c r="G16" s="148">
        <v>208487310.99</v>
      </c>
    </row>
    <row r="17" spans="1:7" ht="12" customHeight="1">
      <c r="A17" s="145" t="s">
        <v>142</v>
      </c>
      <c r="B17" s="146">
        <v>25369075.65</v>
      </c>
      <c r="C17" s="147">
        <v>541178310.8399999</v>
      </c>
      <c r="D17" s="146">
        <v>566547386.49</v>
      </c>
      <c r="E17" s="147">
        <v>506347386.48999995</v>
      </c>
      <c r="F17" s="146">
        <v>383272297.4599999</v>
      </c>
      <c r="G17" s="148">
        <v>60200000</v>
      </c>
    </row>
    <row r="18" spans="1:7" ht="12" customHeight="1">
      <c r="A18" s="145" t="s">
        <v>143</v>
      </c>
      <c r="B18" s="146">
        <v>336871760.13</v>
      </c>
      <c r="C18" s="147">
        <v>135890956.67</v>
      </c>
      <c r="D18" s="146">
        <v>472762716.7999997</v>
      </c>
      <c r="E18" s="147">
        <v>456445598.99999976</v>
      </c>
      <c r="F18" s="146">
        <v>454281801.34999967</v>
      </c>
      <c r="G18" s="148">
        <v>16317117.8</v>
      </c>
    </row>
    <row r="19" spans="1:7" ht="12" customHeight="1">
      <c r="A19" s="145" t="s">
        <v>144</v>
      </c>
      <c r="B19" s="146">
        <v>1415518353.81</v>
      </c>
      <c r="C19" s="147">
        <v>2131328.7599999905</v>
      </c>
      <c r="D19" s="146">
        <v>1417649682.5700002</v>
      </c>
      <c r="E19" s="147">
        <v>0</v>
      </c>
      <c r="F19" s="146">
        <v>0</v>
      </c>
      <c r="G19" s="148">
        <v>1417649682.5700002</v>
      </c>
    </row>
    <row r="20" spans="1:7" ht="12" customHeight="1">
      <c r="A20" s="145" t="s">
        <v>145</v>
      </c>
      <c r="B20" s="146">
        <v>51627326.88</v>
      </c>
      <c r="C20" s="147">
        <v>23081233.430000003</v>
      </c>
      <c r="D20" s="146">
        <v>74708560.31</v>
      </c>
      <c r="E20" s="147">
        <v>74708560.31</v>
      </c>
      <c r="F20" s="146">
        <v>74708560.31</v>
      </c>
      <c r="G20" s="148">
        <v>0</v>
      </c>
    </row>
    <row r="21" spans="1:7" s="144" customFormat="1" ht="12" customHeight="1">
      <c r="A21" s="140" t="s">
        <v>146</v>
      </c>
      <c r="B21" s="141">
        <v>168447898.74</v>
      </c>
      <c r="C21" s="142">
        <v>19467683.96000001</v>
      </c>
      <c r="D21" s="141">
        <v>187915582.7</v>
      </c>
      <c r="E21" s="142">
        <v>160318156.49</v>
      </c>
      <c r="F21" s="141">
        <v>127364032.69</v>
      </c>
      <c r="G21" s="143">
        <v>27597426.20999999</v>
      </c>
    </row>
    <row r="22" spans="1:7" ht="12" customHeight="1">
      <c r="A22" s="145" t="s">
        <v>147</v>
      </c>
      <c r="B22" s="146">
        <v>45010660.160000004</v>
      </c>
      <c r="C22" s="147">
        <v>40605435.93</v>
      </c>
      <c r="D22" s="146">
        <v>85616096.08999996</v>
      </c>
      <c r="E22" s="147">
        <v>67255237.00000001</v>
      </c>
      <c r="F22" s="146">
        <v>38973458.67</v>
      </c>
      <c r="G22" s="148">
        <v>18360859.089999996</v>
      </c>
    </row>
    <row r="23" spans="1:7" ht="12" customHeight="1">
      <c r="A23" s="145" t="s">
        <v>148</v>
      </c>
      <c r="B23" s="146">
        <v>65496933.800000004</v>
      </c>
      <c r="C23" s="147">
        <v>-50225333.62</v>
      </c>
      <c r="D23" s="146">
        <v>15271600.179999998</v>
      </c>
      <c r="E23" s="147">
        <v>14127535.410000002</v>
      </c>
      <c r="F23" s="146">
        <v>14005778.809999997</v>
      </c>
      <c r="G23" s="148">
        <v>1144064.77</v>
      </c>
    </row>
    <row r="24" spans="1:7" ht="12" customHeight="1">
      <c r="A24" s="145" t="s">
        <v>149</v>
      </c>
      <c r="B24" s="146">
        <v>0</v>
      </c>
      <c r="C24" s="147">
        <v>1148.5</v>
      </c>
      <c r="D24" s="146">
        <v>1148.5</v>
      </c>
      <c r="E24" s="147">
        <v>1148.5</v>
      </c>
      <c r="F24" s="146">
        <v>1148.5</v>
      </c>
      <c r="G24" s="148">
        <v>0</v>
      </c>
    </row>
    <row r="25" spans="1:7" ht="12" customHeight="1">
      <c r="A25" s="145" t="s">
        <v>150</v>
      </c>
      <c r="B25" s="146">
        <v>1298625.92</v>
      </c>
      <c r="C25" s="147">
        <v>6845683.45</v>
      </c>
      <c r="D25" s="146">
        <v>8144309.370000001</v>
      </c>
      <c r="E25" s="147">
        <v>6605475.790000002</v>
      </c>
      <c r="F25" s="146">
        <v>3520505.2299999986</v>
      </c>
      <c r="G25" s="148">
        <v>1538833.5799999998</v>
      </c>
    </row>
    <row r="26" spans="1:7" ht="12" customHeight="1">
      <c r="A26" s="145" t="s">
        <v>151</v>
      </c>
      <c r="B26" s="146">
        <v>940370.95</v>
      </c>
      <c r="C26" s="147">
        <v>-164883.59999999992</v>
      </c>
      <c r="D26" s="146">
        <v>775487.35</v>
      </c>
      <c r="E26" s="147">
        <v>739733.5599999999</v>
      </c>
      <c r="F26" s="146">
        <v>739733.5599999999</v>
      </c>
      <c r="G26" s="148">
        <v>35753.790000000015</v>
      </c>
    </row>
    <row r="27" spans="1:7" ht="12" customHeight="1">
      <c r="A27" s="145" t="s">
        <v>152</v>
      </c>
      <c r="B27" s="146">
        <v>43728095.279999994</v>
      </c>
      <c r="C27" s="147">
        <v>22020419.770000003</v>
      </c>
      <c r="D27" s="146">
        <v>65748515.050000004</v>
      </c>
      <c r="E27" s="147">
        <v>61827839.48999999</v>
      </c>
      <c r="F27" s="146">
        <v>61746052.050000004</v>
      </c>
      <c r="G27" s="148">
        <v>3920675.56</v>
      </c>
    </row>
    <row r="28" spans="1:7" ht="12" customHeight="1">
      <c r="A28" s="145" t="s">
        <v>153</v>
      </c>
      <c r="B28" s="146">
        <v>1789360.5100000002</v>
      </c>
      <c r="C28" s="147">
        <v>289852.06999999983</v>
      </c>
      <c r="D28" s="146">
        <v>2079212.5799999996</v>
      </c>
      <c r="E28" s="147">
        <v>1886154.7699999998</v>
      </c>
      <c r="F28" s="146">
        <v>1873580.3699999999</v>
      </c>
      <c r="G28" s="148">
        <v>193057.81</v>
      </c>
    </row>
    <row r="29" spans="1:7" ht="12" customHeight="1">
      <c r="A29" s="145" t="s">
        <v>154</v>
      </c>
      <c r="B29" s="146">
        <v>0</v>
      </c>
      <c r="C29" s="147">
        <v>0</v>
      </c>
      <c r="D29" s="146">
        <v>0</v>
      </c>
      <c r="E29" s="147">
        <v>0</v>
      </c>
      <c r="F29" s="146">
        <v>0</v>
      </c>
      <c r="G29" s="148">
        <v>0</v>
      </c>
    </row>
    <row r="30" spans="1:7" ht="12" customHeight="1">
      <c r="A30" s="145" t="s">
        <v>155</v>
      </c>
      <c r="B30" s="146">
        <v>10183852.119999997</v>
      </c>
      <c r="C30" s="147">
        <v>95361.45999999947</v>
      </c>
      <c r="D30" s="146">
        <v>10279213.58</v>
      </c>
      <c r="E30" s="147">
        <v>7875031.970000001</v>
      </c>
      <c r="F30" s="146">
        <v>6503775.500000001</v>
      </c>
      <c r="G30" s="148">
        <v>2404181.6100000003</v>
      </c>
    </row>
    <row r="31" spans="1:7" s="144" customFormat="1" ht="12" customHeight="1">
      <c r="A31" s="140" t="s">
        <v>156</v>
      </c>
      <c r="B31" s="141">
        <v>370000000.0999999</v>
      </c>
      <c r="C31" s="142">
        <v>632340023.0700002</v>
      </c>
      <c r="D31" s="141">
        <v>1002340023.1699998</v>
      </c>
      <c r="E31" s="142">
        <v>882268470.3300003</v>
      </c>
      <c r="F31" s="141">
        <v>854455757.0000002</v>
      </c>
      <c r="G31" s="143">
        <v>120071552.83999999</v>
      </c>
    </row>
    <row r="32" spans="1:7" ht="12" customHeight="1">
      <c r="A32" s="145" t="s">
        <v>157</v>
      </c>
      <c r="B32" s="146">
        <v>96995170.76999997</v>
      </c>
      <c r="C32" s="147">
        <v>-18353240.030000005</v>
      </c>
      <c r="D32" s="146">
        <v>78641930.74000007</v>
      </c>
      <c r="E32" s="147">
        <v>56791298.860000014</v>
      </c>
      <c r="F32" s="146">
        <v>55960119.80000002</v>
      </c>
      <c r="G32" s="148">
        <v>21850631.879999984</v>
      </c>
    </row>
    <row r="33" spans="1:7" ht="12" customHeight="1">
      <c r="A33" s="145" t="s">
        <v>158</v>
      </c>
      <c r="B33" s="146">
        <v>24158552.139999997</v>
      </c>
      <c r="C33" s="147">
        <v>37300246.58999999</v>
      </c>
      <c r="D33" s="146">
        <v>61458798.72999998</v>
      </c>
      <c r="E33" s="147">
        <v>53644445.99999999</v>
      </c>
      <c r="F33" s="146">
        <v>48138928.179999985</v>
      </c>
      <c r="G33" s="148">
        <v>7814352.7299999995</v>
      </c>
    </row>
    <row r="34" spans="1:7" ht="12" customHeight="1">
      <c r="A34" s="145" t="s">
        <v>159</v>
      </c>
      <c r="B34" s="146">
        <v>81859604.7</v>
      </c>
      <c r="C34" s="147">
        <v>62518753.13000002</v>
      </c>
      <c r="D34" s="146">
        <v>144378357.83</v>
      </c>
      <c r="E34" s="147">
        <v>108379154.37000002</v>
      </c>
      <c r="F34" s="146">
        <v>96512682.61000001</v>
      </c>
      <c r="G34" s="148">
        <v>35999203.46000001</v>
      </c>
    </row>
    <row r="35" spans="1:7" ht="12" customHeight="1">
      <c r="A35" s="145" t="s">
        <v>160</v>
      </c>
      <c r="B35" s="146">
        <v>3114408.67</v>
      </c>
      <c r="C35" s="147">
        <v>140452016.02</v>
      </c>
      <c r="D35" s="146">
        <v>143566424.68999997</v>
      </c>
      <c r="E35" s="147">
        <v>142520331.84</v>
      </c>
      <c r="F35" s="146">
        <v>142520331.84</v>
      </c>
      <c r="G35" s="148">
        <v>1046092.8500000007</v>
      </c>
    </row>
    <row r="36" spans="1:7" ht="12" customHeight="1">
      <c r="A36" s="145" t="s">
        <v>161</v>
      </c>
      <c r="B36" s="146">
        <v>37665045.43</v>
      </c>
      <c r="C36" s="147">
        <v>44446887.03</v>
      </c>
      <c r="D36" s="146">
        <v>82111932.45999998</v>
      </c>
      <c r="E36" s="147">
        <v>66764875.37</v>
      </c>
      <c r="F36" s="146">
        <v>61335860.709999986</v>
      </c>
      <c r="G36" s="148">
        <v>15347057.089999998</v>
      </c>
    </row>
    <row r="37" spans="1:7" ht="12" customHeight="1">
      <c r="A37" s="145" t="s">
        <v>162</v>
      </c>
      <c r="B37" s="146">
        <v>69915000.50999999</v>
      </c>
      <c r="C37" s="147">
        <v>29417707.860000018</v>
      </c>
      <c r="D37" s="146">
        <v>99332708.37</v>
      </c>
      <c r="E37" s="147">
        <v>94317267.13000001</v>
      </c>
      <c r="F37" s="146">
        <v>91913747.13000001</v>
      </c>
      <c r="G37" s="148">
        <v>5015441.24</v>
      </c>
    </row>
    <row r="38" spans="1:7" ht="12" customHeight="1">
      <c r="A38" s="145" t="s">
        <v>163</v>
      </c>
      <c r="B38" s="146">
        <v>39247712.56999999</v>
      </c>
      <c r="C38" s="147">
        <v>117579352.47000007</v>
      </c>
      <c r="D38" s="146">
        <v>156827065.04000002</v>
      </c>
      <c r="E38" s="147">
        <v>149005286.48000008</v>
      </c>
      <c r="F38" s="146">
        <v>148985157.45000008</v>
      </c>
      <c r="G38" s="148">
        <v>7821778.559999999</v>
      </c>
    </row>
    <row r="39" spans="1:7" ht="12" customHeight="1">
      <c r="A39" s="145" t="s">
        <v>164</v>
      </c>
      <c r="B39" s="146">
        <v>20734.84</v>
      </c>
      <c r="C39" s="147">
        <v>104315335.05000001</v>
      </c>
      <c r="D39" s="146">
        <v>104336069.89000002</v>
      </c>
      <c r="E39" s="147">
        <v>90252720.81000002</v>
      </c>
      <c r="F39" s="146">
        <v>90252720.81000002</v>
      </c>
      <c r="G39" s="148">
        <v>14083349.08</v>
      </c>
    </row>
    <row r="40" spans="1:7" ht="12" customHeight="1">
      <c r="A40" s="145" t="s">
        <v>165</v>
      </c>
      <c r="B40" s="146">
        <v>17023770.470000003</v>
      </c>
      <c r="C40" s="147">
        <v>114662964.95</v>
      </c>
      <c r="D40" s="146">
        <v>131686735.42000002</v>
      </c>
      <c r="E40" s="147">
        <v>120593089.47000001</v>
      </c>
      <c r="F40" s="146">
        <v>118836208.47000001</v>
      </c>
      <c r="G40" s="148">
        <v>11093645.950000001</v>
      </c>
    </row>
    <row r="41" spans="1:7" s="144" customFormat="1" ht="15" customHeight="1">
      <c r="A41" s="149" t="s">
        <v>166</v>
      </c>
      <c r="B41" s="141">
        <v>6026033176.100004</v>
      </c>
      <c r="C41" s="142">
        <v>320633269.85999984</v>
      </c>
      <c r="D41" s="141">
        <v>6346666445.960001</v>
      </c>
      <c r="E41" s="142">
        <v>4337087535.290001</v>
      </c>
      <c r="F41" s="141">
        <v>4293764164.7899995</v>
      </c>
      <c r="G41" s="143">
        <v>2009578910.67</v>
      </c>
    </row>
    <row r="42" spans="1:7" ht="12" customHeight="1">
      <c r="A42" s="145" t="s">
        <v>167</v>
      </c>
      <c r="B42" s="146">
        <v>5261233176.100004</v>
      </c>
      <c r="C42" s="147">
        <v>202586268.81999984</v>
      </c>
      <c r="D42" s="146">
        <v>5463819444.920002</v>
      </c>
      <c r="E42" s="147">
        <v>3770034057.7400002</v>
      </c>
      <c r="F42" s="146">
        <v>3727713440.77</v>
      </c>
      <c r="G42" s="148">
        <v>1693785387.1800003</v>
      </c>
    </row>
    <row r="43" spans="1:7" ht="12" customHeight="1">
      <c r="A43" s="145" t="s">
        <v>168</v>
      </c>
      <c r="B43" s="146">
        <v>0</v>
      </c>
      <c r="C43" s="147">
        <v>49504996.730000004</v>
      </c>
      <c r="D43" s="146">
        <v>49504996.730000004</v>
      </c>
      <c r="E43" s="147">
        <v>43682301.73</v>
      </c>
      <c r="F43" s="146">
        <v>42875157.739999995</v>
      </c>
      <c r="G43" s="148">
        <v>5822695.000000001</v>
      </c>
    </row>
    <row r="44" spans="1:7" ht="12" customHeight="1">
      <c r="A44" s="145" t="s">
        <v>169</v>
      </c>
      <c r="B44" s="146">
        <v>500500000</v>
      </c>
      <c r="C44" s="147">
        <v>6324033.899999999</v>
      </c>
      <c r="D44" s="146">
        <v>506824033.9</v>
      </c>
      <c r="E44" s="147">
        <v>399574220.29999995</v>
      </c>
      <c r="F44" s="146">
        <v>399574220.29999995</v>
      </c>
      <c r="G44" s="148">
        <v>107249813.6</v>
      </c>
    </row>
    <row r="45" spans="1:7" ht="12" customHeight="1">
      <c r="A45" s="145" t="s">
        <v>170</v>
      </c>
      <c r="B45" s="146">
        <v>264300000</v>
      </c>
      <c r="C45" s="147">
        <v>62195744.35999998</v>
      </c>
      <c r="D45" s="146">
        <v>326495744.35999995</v>
      </c>
      <c r="E45" s="147">
        <v>123776955.52</v>
      </c>
      <c r="F45" s="146">
        <v>123581345.97999999</v>
      </c>
      <c r="G45" s="148">
        <v>202718788.84</v>
      </c>
    </row>
    <row r="46" spans="1:7" ht="12" customHeight="1">
      <c r="A46" s="145" t="s">
        <v>171</v>
      </c>
      <c r="B46" s="146">
        <v>0</v>
      </c>
      <c r="C46" s="147">
        <v>0</v>
      </c>
      <c r="D46" s="146">
        <v>0</v>
      </c>
      <c r="E46" s="147">
        <v>0</v>
      </c>
      <c r="F46" s="146">
        <v>0</v>
      </c>
      <c r="G46" s="148">
        <v>0</v>
      </c>
    </row>
    <row r="47" spans="1:7" ht="12" customHeight="1">
      <c r="A47" s="145" t="s">
        <v>172</v>
      </c>
      <c r="B47" s="146">
        <v>0</v>
      </c>
      <c r="C47" s="147">
        <v>0</v>
      </c>
      <c r="D47" s="146">
        <v>0</v>
      </c>
      <c r="E47" s="147">
        <v>0</v>
      </c>
      <c r="F47" s="146">
        <v>0</v>
      </c>
      <c r="G47" s="148">
        <v>0</v>
      </c>
    </row>
    <row r="48" spans="1:7" ht="12" customHeight="1">
      <c r="A48" s="145" t="s">
        <v>173</v>
      </c>
      <c r="B48" s="146">
        <v>0</v>
      </c>
      <c r="C48" s="147">
        <v>0</v>
      </c>
      <c r="D48" s="146">
        <v>0</v>
      </c>
      <c r="E48" s="147">
        <v>0</v>
      </c>
      <c r="F48" s="146">
        <v>0</v>
      </c>
      <c r="G48" s="148">
        <v>0</v>
      </c>
    </row>
    <row r="49" spans="1:7" ht="12" customHeight="1">
      <c r="A49" s="145" t="s">
        <v>174</v>
      </c>
      <c r="B49" s="146">
        <v>0</v>
      </c>
      <c r="C49" s="147">
        <v>22226.050000000047</v>
      </c>
      <c r="D49" s="146">
        <v>22226.05</v>
      </c>
      <c r="E49" s="147">
        <v>20000</v>
      </c>
      <c r="F49" s="146">
        <v>20000</v>
      </c>
      <c r="G49" s="148">
        <v>2226.0499999999993</v>
      </c>
    </row>
    <row r="50" spans="1:7" ht="12" customHeight="1">
      <c r="A50" s="145" t="s">
        <v>175</v>
      </c>
      <c r="B50" s="146">
        <v>0</v>
      </c>
      <c r="C50" s="147">
        <v>0</v>
      </c>
      <c r="D50" s="146">
        <v>0</v>
      </c>
      <c r="E50" s="147">
        <v>0</v>
      </c>
      <c r="F50" s="146">
        <v>0</v>
      </c>
      <c r="G50" s="148">
        <v>0</v>
      </c>
    </row>
    <row r="51" spans="1:7" s="144" customFormat="1" ht="15" customHeight="1">
      <c r="A51" s="149" t="s">
        <v>176</v>
      </c>
      <c r="B51" s="141">
        <v>41419069.14</v>
      </c>
      <c r="C51" s="142">
        <v>-5007321.590000007</v>
      </c>
      <c r="D51" s="141">
        <v>36411747.550000004</v>
      </c>
      <c r="E51" s="142">
        <v>34611393.77</v>
      </c>
      <c r="F51" s="141">
        <v>22844162.919999998</v>
      </c>
      <c r="G51" s="143">
        <v>1800353.7799999984</v>
      </c>
    </row>
    <row r="52" spans="1:7" ht="12" customHeight="1">
      <c r="A52" s="145" t="s">
        <v>177</v>
      </c>
      <c r="B52" s="146">
        <v>41419069.14</v>
      </c>
      <c r="C52" s="147">
        <v>-26741480.270000003</v>
      </c>
      <c r="D52" s="146">
        <v>14677588.87</v>
      </c>
      <c r="E52" s="147">
        <v>14188542.91</v>
      </c>
      <c r="F52" s="146">
        <v>6373440.470000001</v>
      </c>
      <c r="G52" s="148">
        <v>489045.95999999973</v>
      </c>
    </row>
    <row r="53" spans="1:7" ht="12" customHeight="1">
      <c r="A53" s="145" t="s">
        <v>178</v>
      </c>
      <c r="B53" s="146">
        <v>0</v>
      </c>
      <c r="C53" s="147">
        <v>2628192.76</v>
      </c>
      <c r="D53" s="146">
        <v>2628192.76</v>
      </c>
      <c r="E53" s="147">
        <v>2556200.91</v>
      </c>
      <c r="F53" s="146">
        <v>45558.3</v>
      </c>
      <c r="G53" s="148">
        <v>71991.84999999995</v>
      </c>
    </row>
    <row r="54" spans="1:7" ht="12" customHeight="1">
      <c r="A54" s="145" t="s">
        <v>179</v>
      </c>
      <c r="B54" s="146">
        <v>0</v>
      </c>
      <c r="C54" s="147">
        <v>0</v>
      </c>
      <c r="D54" s="146">
        <v>0</v>
      </c>
      <c r="E54" s="147">
        <v>0</v>
      </c>
      <c r="F54" s="146">
        <v>0</v>
      </c>
      <c r="G54" s="148">
        <v>0</v>
      </c>
    </row>
    <row r="55" spans="1:7" ht="12" customHeight="1">
      <c r="A55" s="145" t="s">
        <v>180</v>
      </c>
      <c r="B55" s="146">
        <v>0</v>
      </c>
      <c r="C55" s="147">
        <v>18435079.4</v>
      </c>
      <c r="D55" s="146">
        <v>18435079.4</v>
      </c>
      <c r="E55" s="147">
        <v>17195763.43</v>
      </c>
      <c r="F55" s="146">
        <v>15756763.43</v>
      </c>
      <c r="G55" s="148">
        <v>1239315.9699999988</v>
      </c>
    </row>
    <row r="56" spans="1:7" ht="12" customHeight="1">
      <c r="A56" s="145" t="s">
        <v>181</v>
      </c>
      <c r="B56" s="146">
        <v>0</v>
      </c>
      <c r="C56" s="147">
        <v>0</v>
      </c>
      <c r="D56" s="146">
        <v>0</v>
      </c>
      <c r="E56" s="147">
        <v>0</v>
      </c>
      <c r="F56" s="146">
        <v>0</v>
      </c>
      <c r="G56" s="148">
        <v>0</v>
      </c>
    </row>
    <row r="57" spans="1:7" ht="12" customHeight="1">
      <c r="A57" s="145" t="s">
        <v>182</v>
      </c>
      <c r="B57" s="146">
        <v>0</v>
      </c>
      <c r="C57" s="147">
        <v>670886.52</v>
      </c>
      <c r="D57" s="146">
        <v>670886.52</v>
      </c>
      <c r="E57" s="147">
        <v>670886.52</v>
      </c>
      <c r="F57" s="146">
        <v>668400.72</v>
      </c>
      <c r="G57" s="148">
        <v>0</v>
      </c>
    </row>
    <row r="58" spans="1:7" ht="12" customHeight="1">
      <c r="A58" s="145" t="s">
        <v>183</v>
      </c>
      <c r="B58" s="146">
        <v>0</v>
      </c>
      <c r="C58" s="147">
        <v>0</v>
      </c>
      <c r="D58" s="146">
        <v>0</v>
      </c>
      <c r="E58" s="147">
        <v>0</v>
      </c>
      <c r="F58" s="146">
        <v>0</v>
      </c>
      <c r="G58" s="148">
        <v>0</v>
      </c>
    </row>
    <row r="59" spans="1:7" ht="12" customHeight="1">
      <c r="A59" s="145" t="s">
        <v>184</v>
      </c>
      <c r="B59" s="146">
        <v>0</v>
      </c>
      <c r="C59" s="147">
        <v>0</v>
      </c>
      <c r="D59" s="146">
        <v>0</v>
      </c>
      <c r="E59" s="147">
        <v>0</v>
      </c>
      <c r="F59" s="146">
        <v>0</v>
      </c>
      <c r="G59" s="148">
        <v>0</v>
      </c>
    </row>
    <row r="60" spans="1:7" ht="12" customHeight="1">
      <c r="A60" s="145" t="s">
        <v>185</v>
      </c>
      <c r="B60" s="146">
        <v>0</v>
      </c>
      <c r="C60" s="147">
        <v>0</v>
      </c>
      <c r="D60" s="146">
        <v>0</v>
      </c>
      <c r="E60" s="147">
        <v>0</v>
      </c>
      <c r="F60" s="146">
        <v>0</v>
      </c>
      <c r="G60" s="148">
        <v>0</v>
      </c>
    </row>
    <row r="61" spans="1:7" s="144" customFormat="1" ht="12" customHeight="1">
      <c r="A61" s="140" t="s">
        <v>186</v>
      </c>
      <c r="B61" s="141">
        <v>4000000</v>
      </c>
      <c r="C61" s="142">
        <v>49573821.02</v>
      </c>
      <c r="D61" s="141">
        <v>53573821.02</v>
      </c>
      <c r="E61" s="142">
        <v>402039.54</v>
      </c>
      <c r="F61" s="141">
        <v>402039.54</v>
      </c>
      <c r="G61" s="143">
        <v>53171781.480000004</v>
      </c>
    </row>
    <row r="62" spans="1:7" ht="12" customHeight="1">
      <c r="A62" s="145" t="s">
        <v>187</v>
      </c>
      <c r="B62" s="146">
        <v>4000000</v>
      </c>
      <c r="C62" s="147">
        <v>49573821.02</v>
      </c>
      <c r="D62" s="146">
        <v>53573821.02</v>
      </c>
      <c r="E62" s="147">
        <v>402039.54</v>
      </c>
      <c r="F62" s="146">
        <v>402039.54</v>
      </c>
      <c r="G62" s="148">
        <v>53171781.480000004</v>
      </c>
    </row>
    <row r="63" spans="1:7" ht="12" customHeight="1">
      <c r="A63" s="145" t="s">
        <v>188</v>
      </c>
      <c r="B63" s="146">
        <v>0</v>
      </c>
      <c r="C63" s="147">
        <v>0</v>
      </c>
      <c r="D63" s="146">
        <v>0</v>
      </c>
      <c r="E63" s="147">
        <v>0</v>
      </c>
      <c r="F63" s="146">
        <v>0</v>
      </c>
      <c r="G63" s="148">
        <v>0</v>
      </c>
    </row>
    <row r="64" spans="1:7" ht="12" customHeight="1">
      <c r="A64" s="145" t="s">
        <v>189</v>
      </c>
      <c r="B64" s="146">
        <v>0</v>
      </c>
      <c r="C64" s="147">
        <v>0</v>
      </c>
      <c r="D64" s="146">
        <v>0</v>
      </c>
      <c r="E64" s="147">
        <v>0</v>
      </c>
      <c r="F64" s="146">
        <v>0</v>
      </c>
      <c r="G64" s="148">
        <v>0</v>
      </c>
    </row>
    <row r="65" spans="1:7" s="144" customFormat="1" ht="12" customHeight="1">
      <c r="A65" s="140" t="s">
        <v>190</v>
      </c>
      <c r="B65" s="141">
        <v>0</v>
      </c>
      <c r="C65" s="142">
        <v>113100230.68</v>
      </c>
      <c r="D65" s="141">
        <v>113100230.68</v>
      </c>
      <c r="E65" s="142">
        <v>113100230.68</v>
      </c>
      <c r="F65" s="141">
        <v>113100230.68</v>
      </c>
      <c r="G65" s="143">
        <v>0</v>
      </c>
    </row>
    <row r="66" spans="1:7" ht="12" customHeight="1">
      <c r="A66" s="145" t="s">
        <v>191</v>
      </c>
      <c r="B66" s="146">
        <v>0</v>
      </c>
      <c r="C66" s="147">
        <v>0</v>
      </c>
      <c r="D66" s="146">
        <v>0</v>
      </c>
      <c r="E66" s="147">
        <v>0</v>
      </c>
      <c r="F66" s="146">
        <v>0</v>
      </c>
      <c r="G66" s="148">
        <v>0</v>
      </c>
    </row>
    <row r="67" spans="1:7" ht="12" customHeight="1">
      <c r="A67" s="145" t="s">
        <v>192</v>
      </c>
      <c r="B67" s="146">
        <v>0</v>
      </c>
      <c r="C67" s="147">
        <v>0</v>
      </c>
      <c r="D67" s="146">
        <v>0</v>
      </c>
      <c r="E67" s="147">
        <v>0</v>
      </c>
      <c r="F67" s="146">
        <v>0</v>
      </c>
      <c r="G67" s="148">
        <v>0</v>
      </c>
    </row>
    <row r="68" spans="1:7" ht="12" customHeight="1">
      <c r="A68" s="145" t="s">
        <v>193</v>
      </c>
      <c r="B68" s="146">
        <v>0</v>
      </c>
      <c r="C68" s="147">
        <v>0</v>
      </c>
      <c r="D68" s="146">
        <v>0</v>
      </c>
      <c r="E68" s="147">
        <v>0</v>
      </c>
      <c r="F68" s="146">
        <v>0</v>
      </c>
      <c r="G68" s="148">
        <v>0</v>
      </c>
    </row>
    <row r="69" spans="1:7" ht="12" customHeight="1">
      <c r="A69" s="145" t="s">
        <v>194</v>
      </c>
      <c r="B69" s="146">
        <v>0</v>
      </c>
      <c r="C69" s="147">
        <v>0</v>
      </c>
      <c r="D69" s="146">
        <v>0</v>
      </c>
      <c r="E69" s="147">
        <v>0</v>
      </c>
      <c r="F69" s="146">
        <v>0</v>
      </c>
      <c r="G69" s="148">
        <v>0</v>
      </c>
    </row>
    <row r="70" spans="1:7" ht="12" customHeight="1">
      <c r="A70" s="145" t="s">
        <v>195</v>
      </c>
      <c r="B70" s="146">
        <v>0</v>
      </c>
      <c r="C70" s="147">
        <v>0</v>
      </c>
      <c r="D70" s="146">
        <v>0</v>
      </c>
      <c r="E70" s="147">
        <v>0</v>
      </c>
      <c r="F70" s="146">
        <v>0</v>
      </c>
      <c r="G70" s="148">
        <v>0</v>
      </c>
    </row>
    <row r="71" spans="1:7" ht="12" customHeight="1">
      <c r="A71" s="145" t="s">
        <v>196</v>
      </c>
      <c r="B71" s="146">
        <v>0</v>
      </c>
      <c r="C71" s="147">
        <v>0</v>
      </c>
      <c r="D71" s="146">
        <v>0</v>
      </c>
      <c r="E71" s="147">
        <v>0</v>
      </c>
      <c r="F71" s="146">
        <v>0</v>
      </c>
      <c r="G71" s="148">
        <v>0</v>
      </c>
    </row>
    <row r="72" spans="1:7" ht="12" customHeight="1">
      <c r="A72" s="145" t="s">
        <v>197</v>
      </c>
      <c r="B72" s="146">
        <v>0</v>
      </c>
      <c r="C72" s="147">
        <v>0</v>
      </c>
      <c r="D72" s="146">
        <v>0</v>
      </c>
      <c r="E72" s="147">
        <v>0</v>
      </c>
      <c r="F72" s="146">
        <v>0</v>
      </c>
      <c r="G72" s="148">
        <v>0</v>
      </c>
    </row>
    <row r="73" spans="1:7" ht="12" customHeight="1">
      <c r="A73" s="145" t="s">
        <v>198</v>
      </c>
      <c r="B73" s="146">
        <v>0</v>
      </c>
      <c r="C73" s="147">
        <v>113100230.68</v>
      </c>
      <c r="D73" s="146">
        <v>113100230.68</v>
      </c>
      <c r="E73" s="147">
        <v>113100230.68</v>
      </c>
      <c r="F73" s="146">
        <v>113100230.68</v>
      </c>
      <c r="G73" s="148">
        <v>0</v>
      </c>
    </row>
    <row r="74" spans="1:7" s="144" customFormat="1" ht="12" customHeight="1">
      <c r="A74" s="140" t="s">
        <v>199</v>
      </c>
      <c r="B74" s="141">
        <v>3577895814.3</v>
      </c>
      <c r="C74" s="142">
        <v>594109846.7899995</v>
      </c>
      <c r="D74" s="141">
        <v>4172005661.0899997</v>
      </c>
      <c r="E74" s="142">
        <v>3041543694.8400016</v>
      </c>
      <c r="F74" s="141">
        <v>3041543694.8400016</v>
      </c>
      <c r="G74" s="143">
        <v>1130461966.250001</v>
      </c>
    </row>
    <row r="75" spans="1:7" ht="12" customHeight="1">
      <c r="A75" s="150" t="s">
        <v>200</v>
      </c>
      <c r="B75" s="151">
        <v>3577895814.3</v>
      </c>
      <c r="C75" s="152">
        <v>594109846.7899995</v>
      </c>
      <c r="D75" s="151">
        <v>4172005661.0899997</v>
      </c>
      <c r="E75" s="152">
        <v>3041543694.8400016</v>
      </c>
      <c r="F75" s="151">
        <v>3041543694.8400016</v>
      </c>
      <c r="G75" s="153">
        <v>1130461966.250001</v>
      </c>
    </row>
    <row r="76" spans="1:7" ht="12" customHeight="1">
      <c r="A76" s="145" t="s">
        <v>201</v>
      </c>
      <c r="B76" s="146">
        <v>0</v>
      </c>
      <c r="C76" s="147">
        <v>0</v>
      </c>
      <c r="D76" s="146">
        <v>0</v>
      </c>
      <c r="E76" s="147">
        <v>0</v>
      </c>
      <c r="F76" s="146">
        <v>0</v>
      </c>
      <c r="G76" s="148">
        <v>0</v>
      </c>
    </row>
    <row r="77" spans="1:7" ht="12" customHeight="1">
      <c r="A77" s="145" t="s">
        <v>202</v>
      </c>
      <c r="B77" s="146">
        <v>0</v>
      </c>
      <c r="C77" s="147">
        <v>0</v>
      </c>
      <c r="D77" s="146">
        <v>0</v>
      </c>
      <c r="E77" s="147">
        <v>0</v>
      </c>
      <c r="F77" s="146">
        <v>0</v>
      </c>
      <c r="G77" s="148">
        <v>0</v>
      </c>
    </row>
    <row r="78" spans="1:7" s="144" customFormat="1" ht="12" customHeight="1">
      <c r="A78" s="140" t="s">
        <v>203</v>
      </c>
      <c r="B78" s="141">
        <v>301423586.55</v>
      </c>
      <c r="C78" s="142">
        <v>-297575231.17999995</v>
      </c>
      <c r="D78" s="141">
        <v>3848355.37</v>
      </c>
      <c r="E78" s="142">
        <v>1966323.26</v>
      </c>
      <c r="F78" s="141">
        <v>1966323.26</v>
      </c>
      <c r="G78" s="143">
        <v>1882032.1099999999</v>
      </c>
    </row>
    <row r="79" spans="1:7" ht="12" customHeight="1">
      <c r="A79" s="145" t="s">
        <v>204</v>
      </c>
      <c r="B79" s="146">
        <v>0</v>
      </c>
      <c r="C79" s="147">
        <v>0</v>
      </c>
      <c r="D79" s="146">
        <v>0</v>
      </c>
      <c r="E79" s="147">
        <v>0</v>
      </c>
      <c r="F79" s="146">
        <v>0</v>
      </c>
      <c r="G79" s="148">
        <v>0</v>
      </c>
    </row>
    <row r="80" spans="1:7" ht="12" customHeight="1">
      <c r="A80" s="145" t="s">
        <v>205</v>
      </c>
      <c r="B80" s="146">
        <v>0</v>
      </c>
      <c r="C80" s="147">
        <v>0</v>
      </c>
      <c r="D80" s="146">
        <v>0</v>
      </c>
      <c r="E80" s="147">
        <v>0</v>
      </c>
      <c r="F80" s="146">
        <v>0</v>
      </c>
      <c r="G80" s="148">
        <v>0</v>
      </c>
    </row>
    <row r="81" spans="1:7" ht="12" customHeight="1">
      <c r="A81" s="145" t="s">
        <v>206</v>
      </c>
      <c r="B81" s="146">
        <v>0</v>
      </c>
      <c r="C81" s="147">
        <v>0</v>
      </c>
      <c r="D81" s="146">
        <v>0</v>
      </c>
      <c r="E81" s="147">
        <v>0</v>
      </c>
      <c r="F81" s="146">
        <v>0</v>
      </c>
      <c r="G81" s="148">
        <v>0</v>
      </c>
    </row>
    <row r="82" spans="1:7" ht="12" customHeight="1">
      <c r="A82" s="145" t="s">
        <v>207</v>
      </c>
      <c r="B82" s="146">
        <v>0</v>
      </c>
      <c r="C82" s="147">
        <v>2247144.36</v>
      </c>
      <c r="D82" s="146">
        <v>2247144.36</v>
      </c>
      <c r="E82" s="147">
        <v>1966323.26</v>
      </c>
      <c r="F82" s="146">
        <v>1966323.26</v>
      </c>
      <c r="G82" s="148">
        <v>280821.09999999986</v>
      </c>
    </row>
    <row r="83" spans="1:7" ht="12" customHeight="1">
      <c r="A83" s="145" t="s">
        <v>208</v>
      </c>
      <c r="B83" s="146">
        <v>0</v>
      </c>
      <c r="C83" s="147">
        <v>0</v>
      </c>
      <c r="D83" s="146">
        <v>0</v>
      </c>
      <c r="E83" s="147">
        <v>0</v>
      </c>
      <c r="F83" s="146">
        <v>0</v>
      </c>
      <c r="G83" s="148">
        <v>0</v>
      </c>
    </row>
    <row r="84" spans="1:7" ht="12" customHeight="1">
      <c r="A84" s="145" t="s">
        <v>209</v>
      </c>
      <c r="B84" s="146">
        <v>0</v>
      </c>
      <c r="C84" s="147">
        <v>0</v>
      </c>
      <c r="D84" s="146">
        <v>0</v>
      </c>
      <c r="E84" s="147">
        <v>0</v>
      </c>
      <c r="F84" s="146">
        <v>0</v>
      </c>
      <c r="G84" s="148">
        <v>0</v>
      </c>
    </row>
    <row r="85" spans="1:7" ht="12" customHeight="1">
      <c r="A85" s="145" t="s">
        <v>210</v>
      </c>
      <c r="B85" s="146">
        <v>301423586.55</v>
      </c>
      <c r="C85" s="147">
        <v>-299822375.53999996</v>
      </c>
      <c r="D85" s="146">
        <v>1601211.01</v>
      </c>
      <c r="E85" s="147">
        <v>0</v>
      </c>
      <c r="F85" s="146">
        <v>0</v>
      </c>
      <c r="G85" s="148">
        <v>1601211.01</v>
      </c>
    </row>
    <row r="86" spans="1:7" ht="12" customHeight="1">
      <c r="A86" s="154"/>
      <c r="B86" s="141"/>
      <c r="C86" s="142"/>
      <c r="D86" s="141"/>
      <c r="E86" s="142"/>
      <c r="F86" s="141"/>
      <c r="G86" s="143"/>
    </row>
    <row r="87" spans="1:7" ht="12" customHeight="1">
      <c r="A87" s="140" t="s">
        <v>211</v>
      </c>
      <c r="B87" s="141">
        <v>34112533016.81</v>
      </c>
      <c r="C87" s="142">
        <v>5685241462.65</v>
      </c>
      <c r="D87" s="141">
        <v>39797774479.46</v>
      </c>
      <c r="E87" s="142">
        <v>28399527419.240005</v>
      </c>
      <c r="F87" s="141">
        <v>28393036482.800003</v>
      </c>
      <c r="G87" s="143">
        <v>11398247060.220001</v>
      </c>
    </row>
    <row r="88" spans="1:7" s="144" customFormat="1" ht="12" customHeight="1">
      <c r="A88" s="140" t="s">
        <v>138</v>
      </c>
      <c r="B88" s="141">
        <v>0</v>
      </c>
      <c r="C88" s="142">
        <v>0</v>
      </c>
      <c r="D88" s="141">
        <v>0</v>
      </c>
      <c r="E88" s="142">
        <v>0</v>
      </c>
      <c r="F88" s="141">
        <v>0</v>
      </c>
      <c r="G88" s="143">
        <v>0</v>
      </c>
    </row>
    <row r="89" spans="1:7" ht="12" customHeight="1">
      <c r="A89" s="145" t="s">
        <v>139</v>
      </c>
      <c r="B89" s="146">
        <v>0</v>
      </c>
      <c r="C89" s="147">
        <v>0</v>
      </c>
      <c r="D89" s="146">
        <v>0</v>
      </c>
      <c r="E89" s="147">
        <v>0</v>
      </c>
      <c r="F89" s="146">
        <v>0</v>
      </c>
      <c r="G89" s="148">
        <v>0</v>
      </c>
    </row>
    <row r="90" spans="1:7" ht="12" customHeight="1">
      <c r="A90" s="145" t="s">
        <v>140</v>
      </c>
      <c r="B90" s="146">
        <v>0</v>
      </c>
      <c r="C90" s="147">
        <v>0</v>
      </c>
      <c r="D90" s="146">
        <v>0</v>
      </c>
      <c r="E90" s="147">
        <v>0</v>
      </c>
      <c r="F90" s="146">
        <v>0</v>
      </c>
      <c r="G90" s="148">
        <v>0</v>
      </c>
    </row>
    <row r="91" spans="1:7" ht="12" customHeight="1">
      <c r="A91" s="145" t="s">
        <v>141</v>
      </c>
      <c r="B91" s="146">
        <v>0</v>
      </c>
      <c r="C91" s="147">
        <v>0</v>
      </c>
      <c r="D91" s="146">
        <v>0</v>
      </c>
      <c r="E91" s="147">
        <v>0</v>
      </c>
      <c r="F91" s="146">
        <v>0</v>
      </c>
      <c r="G91" s="148">
        <v>0</v>
      </c>
    </row>
    <row r="92" spans="1:7" ht="12" customHeight="1">
      <c r="A92" s="145" t="s">
        <v>142</v>
      </c>
      <c r="B92" s="146">
        <v>0</v>
      </c>
      <c r="C92" s="147">
        <v>0</v>
      </c>
      <c r="D92" s="146">
        <v>0</v>
      </c>
      <c r="E92" s="147">
        <v>0</v>
      </c>
      <c r="F92" s="146">
        <v>0</v>
      </c>
      <c r="G92" s="148">
        <v>0</v>
      </c>
    </row>
    <row r="93" spans="1:7" ht="12" customHeight="1">
      <c r="A93" s="145" t="s">
        <v>143</v>
      </c>
      <c r="B93" s="146">
        <v>0</v>
      </c>
      <c r="C93" s="147">
        <v>0</v>
      </c>
      <c r="D93" s="146">
        <v>0</v>
      </c>
      <c r="E93" s="147">
        <v>0</v>
      </c>
      <c r="F93" s="146">
        <v>0</v>
      </c>
      <c r="G93" s="148">
        <v>0</v>
      </c>
    </row>
    <row r="94" spans="1:7" ht="12" customHeight="1">
      <c r="A94" s="145" t="s">
        <v>144</v>
      </c>
      <c r="B94" s="146">
        <v>0</v>
      </c>
      <c r="C94" s="147">
        <v>0</v>
      </c>
      <c r="D94" s="146">
        <v>0</v>
      </c>
      <c r="E94" s="147">
        <v>0</v>
      </c>
      <c r="F94" s="146">
        <v>0</v>
      </c>
      <c r="G94" s="148">
        <v>0</v>
      </c>
    </row>
    <row r="95" spans="1:7" ht="12" customHeight="1">
      <c r="A95" s="145" t="s">
        <v>145</v>
      </c>
      <c r="B95" s="146">
        <v>0</v>
      </c>
      <c r="C95" s="147">
        <v>0</v>
      </c>
      <c r="D95" s="146">
        <v>0</v>
      </c>
      <c r="E95" s="147">
        <v>0</v>
      </c>
      <c r="F95" s="146">
        <v>0</v>
      </c>
      <c r="G95" s="148">
        <v>0</v>
      </c>
    </row>
    <row r="96" spans="1:7" s="144" customFormat="1" ht="12" customHeight="1">
      <c r="A96" s="140" t="s">
        <v>146</v>
      </c>
      <c r="B96" s="141">
        <v>0</v>
      </c>
      <c r="C96" s="142">
        <v>144021185.06</v>
      </c>
      <c r="D96" s="141">
        <v>144021185.06</v>
      </c>
      <c r="E96" s="142">
        <v>119624246.89999999</v>
      </c>
      <c r="F96" s="141">
        <v>119624246.89999999</v>
      </c>
      <c r="G96" s="143">
        <v>24396938.16</v>
      </c>
    </row>
    <row r="97" spans="1:7" ht="12" customHeight="1">
      <c r="A97" s="145" t="s">
        <v>147</v>
      </c>
      <c r="B97" s="146">
        <v>0</v>
      </c>
      <c r="C97" s="147">
        <v>25294356.8</v>
      </c>
      <c r="D97" s="146">
        <v>25294356.8</v>
      </c>
      <c r="E97" s="147">
        <v>25294356.8</v>
      </c>
      <c r="F97" s="146">
        <v>25294356.8</v>
      </c>
      <c r="G97" s="148">
        <v>0</v>
      </c>
    </row>
    <row r="98" spans="1:7" ht="12" customHeight="1">
      <c r="A98" s="145" t="s">
        <v>148</v>
      </c>
      <c r="B98" s="146">
        <v>0</v>
      </c>
      <c r="C98" s="147">
        <v>6300650</v>
      </c>
      <c r="D98" s="146">
        <v>6300650</v>
      </c>
      <c r="E98" s="147">
        <v>5527950</v>
      </c>
      <c r="F98" s="146">
        <v>5527950</v>
      </c>
      <c r="G98" s="148">
        <v>772700</v>
      </c>
    </row>
    <row r="99" spans="1:7" ht="12" customHeight="1">
      <c r="A99" s="145" t="s">
        <v>149</v>
      </c>
      <c r="B99" s="146">
        <v>0</v>
      </c>
      <c r="C99" s="147">
        <v>0</v>
      </c>
      <c r="D99" s="146">
        <v>0</v>
      </c>
      <c r="E99" s="147">
        <v>0</v>
      </c>
      <c r="F99" s="146">
        <v>0</v>
      </c>
      <c r="G99" s="148">
        <v>0</v>
      </c>
    </row>
    <row r="100" spans="1:7" ht="12" customHeight="1">
      <c r="A100" s="145" t="s">
        <v>150</v>
      </c>
      <c r="B100" s="146">
        <v>0</v>
      </c>
      <c r="C100" s="147">
        <v>312266.4</v>
      </c>
      <c r="D100" s="146">
        <v>312266.4</v>
      </c>
      <c r="E100" s="147">
        <v>201051.58000000002</v>
      </c>
      <c r="F100" s="146">
        <v>201051.58000000002</v>
      </c>
      <c r="G100" s="148">
        <v>111214.82</v>
      </c>
    </row>
    <row r="101" spans="1:7" ht="12" customHeight="1">
      <c r="A101" s="145" t="s">
        <v>151</v>
      </c>
      <c r="B101" s="146">
        <v>0</v>
      </c>
      <c r="C101" s="147">
        <v>18736466.59</v>
      </c>
      <c r="D101" s="146">
        <v>18736466.59</v>
      </c>
      <c r="E101" s="147">
        <v>4178258.57</v>
      </c>
      <c r="F101" s="146">
        <v>4178258.57</v>
      </c>
      <c r="G101" s="148">
        <v>14558208.02</v>
      </c>
    </row>
    <row r="102" spans="1:7" ht="12" customHeight="1">
      <c r="A102" s="145" t="s">
        <v>152</v>
      </c>
      <c r="B102" s="146">
        <v>0</v>
      </c>
      <c r="C102" s="147">
        <v>0</v>
      </c>
      <c r="D102" s="146">
        <v>0</v>
      </c>
      <c r="E102" s="147">
        <v>0</v>
      </c>
      <c r="F102" s="146">
        <v>0</v>
      </c>
      <c r="G102" s="148">
        <v>0</v>
      </c>
    </row>
    <row r="103" spans="1:7" ht="12" customHeight="1">
      <c r="A103" s="145" t="s">
        <v>153</v>
      </c>
      <c r="B103" s="146">
        <v>0</v>
      </c>
      <c r="C103" s="147">
        <v>82102670.68</v>
      </c>
      <c r="D103" s="146">
        <v>82102670.68</v>
      </c>
      <c r="E103" s="147">
        <v>73664718.16</v>
      </c>
      <c r="F103" s="146">
        <v>73664718.16</v>
      </c>
      <c r="G103" s="148">
        <v>8437952.52</v>
      </c>
    </row>
    <row r="104" spans="1:7" ht="12" customHeight="1">
      <c r="A104" s="145" t="s">
        <v>154</v>
      </c>
      <c r="B104" s="146">
        <v>0</v>
      </c>
      <c r="C104" s="147">
        <v>11090262.8</v>
      </c>
      <c r="D104" s="146">
        <v>11090262.8</v>
      </c>
      <c r="E104" s="147">
        <v>10573400</v>
      </c>
      <c r="F104" s="146">
        <v>10573400</v>
      </c>
      <c r="G104" s="148">
        <v>516862.8</v>
      </c>
    </row>
    <row r="105" spans="1:7" ht="12" customHeight="1">
      <c r="A105" s="145" t="s">
        <v>155</v>
      </c>
      <c r="B105" s="146">
        <v>0</v>
      </c>
      <c r="C105" s="147">
        <v>184511.79</v>
      </c>
      <c r="D105" s="146">
        <v>184511.79</v>
      </c>
      <c r="E105" s="147">
        <v>184511.79</v>
      </c>
      <c r="F105" s="146">
        <v>184511.79</v>
      </c>
      <c r="G105" s="148">
        <v>0</v>
      </c>
    </row>
    <row r="106" spans="1:7" s="144" customFormat="1" ht="12" customHeight="1">
      <c r="A106" s="140" t="s">
        <v>156</v>
      </c>
      <c r="B106" s="141">
        <v>5000000</v>
      </c>
      <c r="C106" s="142">
        <v>634893370.9699999</v>
      </c>
      <c r="D106" s="141">
        <v>639893370.9699999</v>
      </c>
      <c r="E106" s="142">
        <v>486288908.41</v>
      </c>
      <c r="F106" s="141">
        <v>485481422.37</v>
      </c>
      <c r="G106" s="143">
        <v>153604462.56</v>
      </c>
    </row>
    <row r="107" spans="1:7" ht="12" customHeight="1">
      <c r="A107" s="145" t="s">
        <v>157</v>
      </c>
      <c r="B107" s="146">
        <v>0</v>
      </c>
      <c r="C107" s="147">
        <v>4528800</v>
      </c>
      <c r="D107" s="146">
        <v>4528800</v>
      </c>
      <c r="E107" s="147">
        <v>1858477.04</v>
      </c>
      <c r="F107" s="146">
        <v>1855277.04</v>
      </c>
      <c r="G107" s="148">
        <v>2670322.96</v>
      </c>
    </row>
    <row r="108" spans="1:7" ht="12" customHeight="1">
      <c r="A108" s="145" t="s">
        <v>158</v>
      </c>
      <c r="B108" s="146">
        <v>0</v>
      </c>
      <c r="C108" s="147">
        <v>11988900.969999999</v>
      </c>
      <c r="D108" s="146">
        <v>11988900.969999999</v>
      </c>
      <c r="E108" s="147">
        <v>11538428.76</v>
      </c>
      <c r="F108" s="146">
        <v>11214142.719999999</v>
      </c>
      <c r="G108" s="148">
        <v>450472.20999999996</v>
      </c>
    </row>
    <row r="109" spans="1:7" ht="12" customHeight="1">
      <c r="A109" s="145" t="s">
        <v>159</v>
      </c>
      <c r="B109" s="146">
        <v>5000000</v>
      </c>
      <c r="C109" s="147">
        <v>317519386.10999995</v>
      </c>
      <c r="D109" s="146">
        <v>322519386.10999995</v>
      </c>
      <c r="E109" s="147">
        <v>290268012.14</v>
      </c>
      <c r="F109" s="146">
        <v>290268012.14</v>
      </c>
      <c r="G109" s="148">
        <v>32251373.970000003</v>
      </c>
    </row>
    <row r="110" spans="1:7" ht="12" customHeight="1">
      <c r="A110" s="145" t="s">
        <v>160</v>
      </c>
      <c r="B110" s="146">
        <v>0</v>
      </c>
      <c r="C110" s="147">
        <v>47159385.29</v>
      </c>
      <c r="D110" s="146">
        <v>47159385.29</v>
      </c>
      <c r="E110" s="147">
        <v>1411109.3</v>
      </c>
      <c r="F110" s="146">
        <v>1411109.3</v>
      </c>
      <c r="G110" s="148">
        <v>45748275.99</v>
      </c>
    </row>
    <row r="111" spans="1:7" ht="12" customHeight="1">
      <c r="A111" s="145" t="s">
        <v>161</v>
      </c>
      <c r="B111" s="146">
        <v>0</v>
      </c>
      <c r="C111" s="147">
        <v>239286405.49</v>
      </c>
      <c r="D111" s="146">
        <v>239286405.49</v>
      </c>
      <c r="E111" s="147">
        <v>167120568.67000002</v>
      </c>
      <c r="F111" s="146">
        <v>166640568.67000002</v>
      </c>
      <c r="G111" s="148">
        <v>72165836.82</v>
      </c>
    </row>
    <row r="112" spans="1:7" ht="12" customHeight="1">
      <c r="A112" s="145" t="s">
        <v>162</v>
      </c>
      <c r="B112" s="146">
        <v>0</v>
      </c>
      <c r="C112" s="147">
        <v>12730180.61</v>
      </c>
      <c r="D112" s="146">
        <v>12730180.61</v>
      </c>
      <c r="E112" s="147">
        <v>12412000</v>
      </c>
      <c r="F112" s="146">
        <v>12412000</v>
      </c>
      <c r="G112" s="148">
        <v>318180.61</v>
      </c>
    </row>
    <row r="113" spans="1:7" ht="12" customHeight="1">
      <c r="A113" s="145" t="s">
        <v>163</v>
      </c>
      <c r="B113" s="146">
        <v>0</v>
      </c>
      <c r="C113" s="147">
        <v>1664712</v>
      </c>
      <c r="D113" s="146">
        <v>1664712</v>
      </c>
      <c r="E113" s="147">
        <v>1664712</v>
      </c>
      <c r="F113" s="146">
        <v>1664712</v>
      </c>
      <c r="G113" s="148">
        <v>0</v>
      </c>
    </row>
    <row r="114" spans="1:7" ht="12" customHeight="1">
      <c r="A114" s="145" t="s">
        <v>164</v>
      </c>
      <c r="B114" s="146">
        <v>0</v>
      </c>
      <c r="C114" s="147">
        <v>0</v>
      </c>
      <c r="D114" s="146">
        <v>0</v>
      </c>
      <c r="E114" s="147">
        <v>0</v>
      </c>
      <c r="F114" s="146">
        <v>0</v>
      </c>
      <c r="G114" s="148">
        <v>0</v>
      </c>
    </row>
    <row r="115" spans="1:7" ht="12" customHeight="1">
      <c r="A115" s="145" t="s">
        <v>165</v>
      </c>
      <c r="B115" s="146">
        <v>0</v>
      </c>
      <c r="C115" s="147">
        <v>15600.5</v>
      </c>
      <c r="D115" s="146">
        <v>15600.5</v>
      </c>
      <c r="E115" s="147">
        <v>15600.5</v>
      </c>
      <c r="F115" s="146">
        <v>15600.5</v>
      </c>
      <c r="G115" s="148">
        <v>0</v>
      </c>
    </row>
    <row r="116" spans="1:7" s="144" customFormat="1" ht="15" customHeight="1">
      <c r="A116" s="149" t="s">
        <v>166</v>
      </c>
      <c r="B116" s="141">
        <v>25288042955.270004</v>
      </c>
      <c r="C116" s="142">
        <v>3981943998.6399994</v>
      </c>
      <c r="D116" s="141">
        <v>29269986953.910004</v>
      </c>
      <c r="E116" s="142">
        <v>20556686572.1</v>
      </c>
      <c r="F116" s="141">
        <v>20553089476.92</v>
      </c>
      <c r="G116" s="143">
        <v>8713300381.809998</v>
      </c>
    </row>
    <row r="117" spans="1:7" ht="12" customHeight="1">
      <c r="A117" s="145" t="s">
        <v>167</v>
      </c>
      <c r="B117" s="146">
        <v>25278042955.270004</v>
      </c>
      <c r="C117" s="147">
        <v>3991943998.6399994</v>
      </c>
      <c r="D117" s="146">
        <v>29269986953.910004</v>
      </c>
      <c r="E117" s="147">
        <v>20556686572.1</v>
      </c>
      <c r="F117" s="146">
        <v>20553089476.92</v>
      </c>
      <c r="G117" s="148">
        <v>8713300381.809998</v>
      </c>
    </row>
    <row r="118" spans="1:7" ht="12" customHeight="1">
      <c r="A118" s="145" t="s">
        <v>168</v>
      </c>
      <c r="B118" s="146">
        <v>0</v>
      </c>
      <c r="C118" s="147">
        <v>0</v>
      </c>
      <c r="D118" s="146">
        <v>0</v>
      </c>
      <c r="E118" s="147">
        <v>0</v>
      </c>
      <c r="F118" s="146">
        <v>0</v>
      </c>
      <c r="G118" s="148">
        <v>0</v>
      </c>
    </row>
    <row r="119" spans="1:7" ht="12" customHeight="1">
      <c r="A119" s="145" t="s">
        <v>169</v>
      </c>
      <c r="B119" s="146">
        <v>0</v>
      </c>
      <c r="C119" s="147">
        <v>0</v>
      </c>
      <c r="D119" s="146">
        <v>0</v>
      </c>
      <c r="E119" s="147">
        <v>0</v>
      </c>
      <c r="F119" s="146">
        <v>0</v>
      </c>
      <c r="G119" s="148">
        <v>0</v>
      </c>
    </row>
    <row r="120" spans="1:7" ht="12" customHeight="1">
      <c r="A120" s="145" t="s">
        <v>170</v>
      </c>
      <c r="B120" s="146">
        <v>10000000</v>
      </c>
      <c r="C120" s="147">
        <v>-10000000.000000002</v>
      </c>
      <c r="D120" s="146">
        <v>0</v>
      </c>
      <c r="E120" s="147">
        <v>0</v>
      </c>
      <c r="F120" s="146">
        <v>0</v>
      </c>
      <c r="G120" s="148">
        <v>0</v>
      </c>
    </row>
    <row r="121" spans="1:7" ht="12" customHeight="1">
      <c r="A121" s="145" t="s">
        <v>171</v>
      </c>
      <c r="B121" s="146">
        <v>0</v>
      </c>
      <c r="C121" s="147">
        <v>0</v>
      </c>
      <c r="D121" s="146">
        <v>0</v>
      </c>
      <c r="E121" s="147">
        <v>0</v>
      </c>
      <c r="F121" s="146">
        <v>0</v>
      </c>
      <c r="G121" s="148">
        <v>0</v>
      </c>
    </row>
    <row r="122" spans="1:7" ht="12" customHeight="1">
      <c r="A122" s="145" t="s">
        <v>172</v>
      </c>
      <c r="B122" s="146">
        <v>0</v>
      </c>
      <c r="C122" s="147">
        <v>0</v>
      </c>
      <c r="D122" s="146">
        <v>0</v>
      </c>
      <c r="E122" s="147">
        <v>0</v>
      </c>
      <c r="F122" s="146">
        <v>0</v>
      </c>
      <c r="G122" s="148">
        <v>0</v>
      </c>
    </row>
    <row r="123" spans="1:7" ht="12" customHeight="1">
      <c r="A123" s="145" t="s">
        <v>173</v>
      </c>
      <c r="B123" s="146">
        <v>0</v>
      </c>
      <c r="C123" s="147">
        <v>0</v>
      </c>
      <c r="D123" s="146">
        <v>0</v>
      </c>
      <c r="E123" s="147">
        <v>0</v>
      </c>
      <c r="F123" s="146">
        <v>0</v>
      </c>
      <c r="G123" s="148">
        <v>0</v>
      </c>
    </row>
    <row r="124" spans="1:7" ht="12" customHeight="1">
      <c r="A124" s="145" t="s">
        <v>174</v>
      </c>
      <c r="B124" s="146">
        <v>0</v>
      </c>
      <c r="C124" s="147">
        <v>0</v>
      </c>
      <c r="D124" s="146">
        <v>0</v>
      </c>
      <c r="E124" s="147">
        <v>0</v>
      </c>
      <c r="F124" s="146">
        <v>0</v>
      </c>
      <c r="G124" s="148">
        <v>0</v>
      </c>
    </row>
    <row r="125" spans="1:7" ht="12" customHeight="1">
      <c r="A125" s="145" t="s">
        <v>175</v>
      </c>
      <c r="B125" s="146">
        <v>0</v>
      </c>
      <c r="C125" s="147">
        <v>0</v>
      </c>
      <c r="D125" s="146">
        <v>0</v>
      </c>
      <c r="E125" s="147">
        <v>0</v>
      </c>
      <c r="F125" s="146">
        <v>0</v>
      </c>
      <c r="G125" s="148">
        <v>0</v>
      </c>
    </row>
    <row r="126" spans="1:7" s="144" customFormat="1" ht="12" customHeight="1">
      <c r="A126" s="140" t="s">
        <v>176</v>
      </c>
      <c r="B126" s="141">
        <v>0</v>
      </c>
      <c r="C126" s="142">
        <v>24665907.619999997</v>
      </c>
      <c r="D126" s="141">
        <v>24665907.619999997</v>
      </c>
      <c r="E126" s="142">
        <v>15454566.829999998</v>
      </c>
      <c r="F126" s="141">
        <v>13368211.61</v>
      </c>
      <c r="G126" s="143">
        <v>9211340.79</v>
      </c>
    </row>
    <row r="127" spans="1:7" ht="12" customHeight="1">
      <c r="A127" s="145" t="s">
        <v>177</v>
      </c>
      <c r="B127" s="146">
        <v>0</v>
      </c>
      <c r="C127" s="147">
        <v>6162189.96</v>
      </c>
      <c r="D127" s="146">
        <v>6162189.96</v>
      </c>
      <c r="E127" s="147">
        <v>3892673.18</v>
      </c>
      <c r="F127" s="146">
        <v>2261317.96</v>
      </c>
      <c r="G127" s="148">
        <v>2269516.7800000003</v>
      </c>
    </row>
    <row r="128" spans="1:7" ht="12" customHeight="1">
      <c r="A128" s="145" t="s">
        <v>178</v>
      </c>
      <c r="B128" s="146">
        <v>0</v>
      </c>
      <c r="C128" s="147">
        <v>764621.9299999999</v>
      </c>
      <c r="D128" s="146">
        <v>764621.9299999999</v>
      </c>
      <c r="E128" s="147">
        <v>381999.94999999995</v>
      </c>
      <c r="F128" s="146">
        <v>381999.94999999995</v>
      </c>
      <c r="G128" s="148">
        <v>382621.98</v>
      </c>
    </row>
    <row r="129" spans="1:7" ht="12" customHeight="1">
      <c r="A129" s="145" t="s">
        <v>179</v>
      </c>
      <c r="B129" s="146">
        <v>0</v>
      </c>
      <c r="C129" s="147">
        <v>9000</v>
      </c>
      <c r="D129" s="146">
        <v>9000</v>
      </c>
      <c r="E129" s="147">
        <v>8000</v>
      </c>
      <c r="F129" s="146">
        <v>8000</v>
      </c>
      <c r="G129" s="148">
        <v>1000</v>
      </c>
    </row>
    <row r="130" spans="1:7" ht="12" customHeight="1">
      <c r="A130" s="145" t="s">
        <v>180</v>
      </c>
      <c r="B130" s="146">
        <v>0</v>
      </c>
      <c r="C130" s="147">
        <v>6793090.02</v>
      </c>
      <c r="D130" s="146">
        <v>6793090.02</v>
      </c>
      <c r="E130" s="147">
        <v>5093090.02</v>
      </c>
      <c r="F130" s="146">
        <v>5093090.02</v>
      </c>
      <c r="G130" s="148">
        <v>1700000</v>
      </c>
    </row>
    <row r="131" spans="1:7" ht="12" customHeight="1">
      <c r="A131" s="145" t="s">
        <v>181</v>
      </c>
      <c r="B131" s="146">
        <v>0</v>
      </c>
      <c r="C131" s="147">
        <v>0</v>
      </c>
      <c r="D131" s="146">
        <v>0</v>
      </c>
      <c r="E131" s="147">
        <v>0</v>
      </c>
      <c r="F131" s="146">
        <v>0</v>
      </c>
      <c r="G131" s="148">
        <v>0</v>
      </c>
    </row>
    <row r="132" spans="1:7" ht="12" customHeight="1">
      <c r="A132" s="145" t="s">
        <v>182</v>
      </c>
      <c r="B132" s="146">
        <v>0</v>
      </c>
      <c r="C132" s="147">
        <v>3109465.4</v>
      </c>
      <c r="D132" s="146">
        <v>3109465.4</v>
      </c>
      <c r="E132" s="147">
        <v>1970934.88</v>
      </c>
      <c r="F132" s="146">
        <v>1515934.88</v>
      </c>
      <c r="G132" s="148">
        <v>1138530.52</v>
      </c>
    </row>
    <row r="133" spans="1:7" ht="12" customHeight="1">
      <c r="A133" s="145" t="s">
        <v>183</v>
      </c>
      <c r="B133" s="146">
        <v>0</v>
      </c>
      <c r="C133" s="147">
        <v>0</v>
      </c>
      <c r="D133" s="146">
        <v>0</v>
      </c>
      <c r="E133" s="147">
        <v>0</v>
      </c>
      <c r="F133" s="146">
        <v>0</v>
      </c>
      <c r="G133" s="148">
        <v>0</v>
      </c>
    </row>
    <row r="134" spans="1:7" ht="12" customHeight="1">
      <c r="A134" s="145" t="s">
        <v>184</v>
      </c>
      <c r="B134" s="146">
        <v>0</v>
      </c>
      <c r="C134" s="147">
        <v>0</v>
      </c>
      <c r="D134" s="146">
        <v>0</v>
      </c>
      <c r="E134" s="147">
        <v>0</v>
      </c>
      <c r="F134" s="146">
        <v>0</v>
      </c>
      <c r="G134" s="148">
        <v>0</v>
      </c>
    </row>
    <row r="135" spans="1:7" ht="12" customHeight="1">
      <c r="A135" s="145" t="s">
        <v>185</v>
      </c>
      <c r="B135" s="146">
        <v>0</v>
      </c>
      <c r="C135" s="147">
        <v>7827540.3100000005</v>
      </c>
      <c r="D135" s="146">
        <v>7827540.3100000005</v>
      </c>
      <c r="E135" s="147">
        <v>4107868.8</v>
      </c>
      <c r="F135" s="146">
        <v>4107868.8</v>
      </c>
      <c r="G135" s="148">
        <v>3719671.5100000007</v>
      </c>
    </row>
    <row r="136" spans="1:7" s="144" customFormat="1" ht="12" customHeight="1">
      <c r="A136" s="140" t="s">
        <v>186</v>
      </c>
      <c r="B136" s="141">
        <v>1217746237.95</v>
      </c>
      <c r="C136" s="142">
        <v>142637263.83999997</v>
      </c>
      <c r="D136" s="141">
        <v>1360383501.79</v>
      </c>
      <c r="E136" s="142">
        <v>244714637.55</v>
      </c>
      <c r="F136" s="141">
        <v>244714637.55</v>
      </c>
      <c r="G136" s="143">
        <v>1115668864.24</v>
      </c>
    </row>
    <row r="137" spans="1:7" ht="12" customHeight="1">
      <c r="A137" s="145" t="s">
        <v>187</v>
      </c>
      <c r="B137" s="146">
        <v>1000676733.4</v>
      </c>
      <c r="C137" s="147">
        <v>34830184.31000003</v>
      </c>
      <c r="D137" s="146">
        <v>1035506917.7099999</v>
      </c>
      <c r="E137" s="147">
        <v>210094939.46</v>
      </c>
      <c r="F137" s="146">
        <v>210094939.46</v>
      </c>
      <c r="G137" s="148">
        <v>825411978.2500001</v>
      </c>
    </row>
    <row r="138" spans="1:7" ht="12" customHeight="1">
      <c r="A138" s="145" t="s">
        <v>188</v>
      </c>
      <c r="B138" s="146">
        <v>0</v>
      </c>
      <c r="C138" s="147">
        <v>12347780.629999999</v>
      </c>
      <c r="D138" s="146">
        <v>12347780.629999999</v>
      </c>
      <c r="E138" s="147">
        <v>10641104.75</v>
      </c>
      <c r="F138" s="146">
        <v>10641104.75</v>
      </c>
      <c r="G138" s="148">
        <v>1706675.88</v>
      </c>
    </row>
    <row r="139" spans="1:7" ht="12" customHeight="1">
      <c r="A139" s="150" t="s">
        <v>189</v>
      </c>
      <c r="B139" s="151">
        <v>217069504.55</v>
      </c>
      <c r="C139" s="152">
        <v>95459298.89999995</v>
      </c>
      <c r="D139" s="151">
        <v>312528803.4499999</v>
      </c>
      <c r="E139" s="152">
        <v>23978593.34</v>
      </c>
      <c r="F139" s="151">
        <v>23978593.34</v>
      </c>
      <c r="G139" s="153">
        <v>288550210.10999995</v>
      </c>
    </row>
    <row r="140" spans="1:7" s="144" customFormat="1" ht="12" customHeight="1">
      <c r="A140" s="140" t="s">
        <v>190</v>
      </c>
      <c r="B140" s="141">
        <v>10731399.03</v>
      </c>
      <c r="C140" s="142">
        <v>0</v>
      </c>
      <c r="D140" s="141">
        <v>10731399.03</v>
      </c>
      <c r="E140" s="142">
        <v>0</v>
      </c>
      <c r="F140" s="141">
        <v>0</v>
      </c>
      <c r="G140" s="143">
        <v>10731399.03</v>
      </c>
    </row>
    <row r="141" spans="1:7" ht="12" customHeight="1">
      <c r="A141" s="145" t="s">
        <v>191</v>
      </c>
      <c r="B141" s="146">
        <v>0</v>
      </c>
      <c r="C141" s="147">
        <v>0</v>
      </c>
      <c r="D141" s="146">
        <v>0</v>
      </c>
      <c r="E141" s="147">
        <v>0</v>
      </c>
      <c r="F141" s="146">
        <v>0</v>
      </c>
      <c r="G141" s="148">
        <v>0</v>
      </c>
    </row>
    <row r="142" spans="1:7" ht="12" customHeight="1">
      <c r="A142" s="145" t="s">
        <v>192</v>
      </c>
      <c r="B142" s="146">
        <v>0</v>
      </c>
      <c r="C142" s="147">
        <v>0</v>
      </c>
      <c r="D142" s="146">
        <v>0</v>
      </c>
      <c r="E142" s="147">
        <v>0</v>
      </c>
      <c r="F142" s="146">
        <v>0</v>
      </c>
      <c r="G142" s="148">
        <v>0</v>
      </c>
    </row>
    <row r="143" spans="1:7" ht="12" customHeight="1">
      <c r="A143" s="145" t="s">
        <v>193</v>
      </c>
      <c r="B143" s="146">
        <v>0</v>
      </c>
      <c r="C143" s="147">
        <v>0</v>
      </c>
      <c r="D143" s="146">
        <v>0</v>
      </c>
      <c r="E143" s="147">
        <v>0</v>
      </c>
      <c r="F143" s="146">
        <v>0</v>
      </c>
      <c r="G143" s="148">
        <v>0</v>
      </c>
    </row>
    <row r="144" spans="1:7" ht="12" customHeight="1">
      <c r="A144" s="145" t="s">
        <v>194</v>
      </c>
      <c r="B144" s="146">
        <v>0</v>
      </c>
      <c r="C144" s="147">
        <v>0</v>
      </c>
      <c r="D144" s="146">
        <v>0</v>
      </c>
      <c r="E144" s="147">
        <v>0</v>
      </c>
      <c r="F144" s="146">
        <v>0</v>
      </c>
      <c r="G144" s="148">
        <v>0</v>
      </c>
    </row>
    <row r="145" spans="1:7" ht="12" customHeight="1">
      <c r="A145" s="145" t="s">
        <v>195</v>
      </c>
      <c r="B145" s="146">
        <v>10731399.03</v>
      </c>
      <c r="C145" s="147">
        <v>0</v>
      </c>
      <c r="D145" s="146">
        <v>10731399.03</v>
      </c>
      <c r="E145" s="147">
        <v>0</v>
      </c>
      <c r="F145" s="146">
        <v>0</v>
      </c>
      <c r="G145" s="148">
        <v>10731399.03</v>
      </c>
    </row>
    <row r="146" spans="1:7" ht="12" customHeight="1">
      <c r="A146" s="145" t="s">
        <v>196</v>
      </c>
      <c r="B146" s="146">
        <v>10731399.03</v>
      </c>
      <c r="C146" s="147">
        <v>0</v>
      </c>
      <c r="D146" s="146">
        <v>10731399.03</v>
      </c>
      <c r="E146" s="147">
        <v>0</v>
      </c>
      <c r="F146" s="146">
        <v>0</v>
      </c>
      <c r="G146" s="148">
        <v>10731399.03</v>
      </c>
    </row>
    <row r="147" spans="1:7" ht="12" customHeight="1">
      <c r="A147" s="145" t="s">
        <v>197</v>
      </c>
      <c r="B147" s="146">
        <v>0</v>
      </c>
      <c r="C147" s="147">
        <v>0</v>
      </c>
      <c r="D147" s="146">
        <v>0</v>
      </c>
      <c r="E147" s="147">
        <v>0</v>
      </c>
      <c r="F147" s="146">
        <v>0</v>
      </c>
      <c r="G147" s="148">
        <v>0</v>
      </c>
    </row>
    <row r="148" spans="1:7" ht="12" customHeight="1">
      <c r="A148" s="145" t="s">
        <v>198</v>
      </c>
      <c r="B148" s="146">
        <v>0</v>
      </c>
      <c r="C148" s="147">
        <v>0</v>
      </c>
      <c r="D148" s="146">
        <v>0</v>
      </c>
      <c r="E148" s="147">
        <v>0</v>
      </c>
      <c r="F148" s="146">
        <v>0</v>
      </c>
      <c r="G148" s="148">
        <v>0</v>
      </c>
    </row>
    <row r="149" spans="1:7" s="144" customFormat="1" ht="12" customHeight="1">
      <c r="A149" s="140" t="s">
        <v>199</v>
      </c>
      <c r="B149" s="141">
        <v>6876594688</v>
      </c>
      <c r="C149" s="142">
        <v>870114465.0200002</v>
      </c>
      <c r="D149" s="141">
        <v>7746709153.02</v>
      </c>
      <c r="E149" s="142">
        <v>6700754083.720001</v>
      </c>
      <c r="F149" s="141">
        <v>6700754083.720001</v>
      </c>
      <c r="G149" s="143">
        <v>1045955069.3000004</v>
      </c>
    </row>
    <row r="150" spans="1:7" ht="12" customHeight="1">
      <c r="A150" s="145" t="s">
        <v>200</v>
      </c>
      <c r="B150" s="146">
        <v>0</v>
      </c>
      <c r="C150" s="147">
        <v>0</v>
      </c>
      <c r="D150" s="146">
        <v>0</v>
      </c>
      <c r="E150" s="147">
        <v>0</v>
      </c>
      <c r="F150" s="146">
        <v>0</v>
      </c>
      <c r="G150" s="148">
        <v>0</v>
      </c>
    </row>
    <row r="151" spans="1:7" ht="12" customHeight="1">
      <c r="A151" s="145" t="s">
        <v>201</v>
      </c>
      <c r="B151" s="146">
        <v>6876594688</v>
      </c>
      <c r="C151" s="147">
        <v>27275481.24000001</v>
      </c>
      <c r="D151" s="146">
        <v>6903870169.24</v>
      </c>
      <c r="E151" s="147">
        <v>5914168886.620001</v>
      </c>
      <c r="F151" s="146">
        <v>5914168886.620001</v>
      </c>
      <c r="G151" s="148">
        <v>989701282.6200005</v>
      </c>
    </row>
    <row r="152" spans="1:7" ht="12" customHeight="1">
      <c r="A152" s="145" t="s">
        <v>202</v>
      </c>
      <c r="B152" s="146">
        <v>0</v>
      </c>
      <c r="C152" s="147">
        <v>842838983.7800002</v>
      </c>
      <c r="D152" s="146">
        <v>842838983.7800002</v>
      </c>
      <c r="E152" s="147">
        <v>786585197.1</v>
      </c>
      <c r="F152" s="146">
        <v>786585197.1</v>
      </c>
      <c r="G152" s="148">
        <v>56253786.68000001</v>
      </c>
    </row>
    <row r="153" spans="1:7" s="144" customFormat="1" ht="12" customHeight="1">
      <c r="A153" s="140" t="s">
        <v>203</v>
      </c>
      <c r="B153" s="141">
        <v>714417736.56</v>
      </c>
      <c r="C153" s="142">
        <v>-113034728.49999997</v>
      </c>
      <c r="D153" s="141">
        <v>601383008.06</v>
      </c>
      <c r="E153" s="142">
        <v>276004403.73</v>
      </c>
      <c r="F153" s="141">
        <v>276004403.73</v>
      </c>
      <c r="G153" s="143">
        <v>325378604.33</v>
      </c>
    </row>
    <row r="154" spans="1:7" ht="12" customHeight="1">
      <c r="A154" s="145" t="s">
        <v>204</v>
      </c>
      <c r="B154" s="146">
        <v>134499043.17</v>
      </c>
      <c r="C154" s="147">
        <v>723173.6100000003</v>
      </c>
      <c r="D154" s="146">
        <v>135222216.78</v>
      </c>
      <c r="E154" s="147">
        <v>99783933.08</v>
      </c>
      <c r="F154" s="146">
        <v>99783933.08</v>
      </c>
      <c r="G154" s="148">
        <v>35438283.7</v>
      </c>
    </row>
    <row r="155" spans="1:7" ht="12" customHeight="1">
      <c r="A155" s="145" t="s">
        <v>205</v>
      </c>
      <c r="B155" s="146">
        <v>193628726.85</v>
      </c>
      <c r="C155" s="147">
        <v>276826.3900000006</v>
      </c>
      <c r="D155" s="146">
        <v>193905553.24</v>
      </c>
      <c r="E155" s="147">
        <v>151060367.15</v>
      </c>
      <c r="F155" s="146">
        <v>151060367.15</v>
      </c>
      <c r="G155" s="148">
        <v>42845186.09</v>
      </c>
    </row>
    <row r="156" spans="1:7" ht="12" customHeight="1">
      <c r="A156" s="145" t="s">
        <v>206</v>
      </c>
      <c r="B156" s="146">
        <v>0</v>
      </c>
      <c r="C156" s="147">
        <v>0</v>
      </c>
      <c r="D156" s="146">
        <v>0</v>
      </c>
      <c r="E156" s="147">
        <v>0</v>
      </c>
      <c r="F156" s="146">
        <v>0</v>
      </c>
      <c r="G156" s="148">
        <v>0</v>
      </c>
    </row>
    <row r="157" spans="1:7" ht="12" customHeight="1">
      <c r="A157" s="145" t="s">
        <v>207</v>
      </c>
      <c r="B157" s="146">
        <v>0</v>
      </c>
      <c r="C157" s="147">
        <v>0</v>
      </c>
      <c r="D157" s="146">
        <v>0</v>
      </c>
      <c r="E157" s="147">
        <v>0</v>
      </c>
      <c r="F157" s="146">
        <v>0</v>
      </c>
      <c r="G157" s="148">
        <v>0</v>
      </c>
    </row>
    <row r="158" spans="1:7" ht="12" customHeight="1">
      <c r="A158" s="145" t="s">
        <v>208</v>
      </c>
      <c r="B158" s="146">
        <v>0</v>
      </c>
      <c r="C158" s="147">
        <v>0</v>
      </c>
      <c r="D158" s="146">
        <v>0</v>
      </c>
      <c r="E158" s="147">
        <v>0</v>
      </c>
      <c r="F158" s="146">
        <v>0</v>
      </c>
      <c r="G158" s="148">
        <v>0</v>
      </c>
    </row>
    <row r="159" spans="1:7" ht="12" customHeight="1">
      <c r="A159" s="145" t="s">
        <v>209</v>
      </c>
      <c r="B159" s="146">
        <v>0</v>
      </c>
      <c r="C159" s="147">
        <v>0</v>
      </c>
      <c r="D159" s="146">
        <v>0</v>
      </c>
      <c r="E159" s="147">
        <v>0</v>
      </c>
      <c r="F159" s="146">
        <v>0</v>
      </c>
      <c r="G159" s="148">
        <v>0</v>
      </c>
    </row>
    <row r="160" spans="1:7" ht="12" customHeight="1">
      <c r="A160" s="145" t="s">
        <v>210</v>
      </c>
      <c r="B160" s="146">
        <v>386289966.54</v>
      </c>
      <c r="C160" s="147">
        <v>-114034728.49999997</v>
      </c>
      <c r="D160" s="146">
        <v>272255238.03999996</v>
      </c>
      <c r="E160" s="147">
        <v>25160103.5</v>
      </c>
      <c r="F160" s="146">
        <v>25160103.5</v>
      </c>
      <c r="G160" s="148">
        <v>247095134.54</v>
      </c>
    </row>
    <row r="161" spans="1:7" ht="12" customHeight="1">
      <c r="A161" s="154"/>
      <c r="B161" s="155"/>
      <c r="C161" s="156"/>
      <c r="D161" s="155"/>
      <c r="E161" s="156"/>
      <c r="F161" s="155"/>
      <c r="G161" s="157"/>
    </row>
    <row r="162" spans="1:7" ht="12" customHeight="1">
      <c r="A162" s="140" t="s">
        <v>212</v>
      </c>
      <c r="B162" s="141">
        <v>50351752561.74001</v>
      </c>
      <c r="C162" s="142">
        <v>7137211002.17</v>
      </c>
      <c r="D162" s="141">
        <v>57488963563.909996</v>
      </c>
      <c r="E162" s="142">
        <v>40754351492.54</v>
      </c>
      <c r="F162" s="141">
        <v>40506764230.94</v>
      </c>
      <c r="G162" s="143">
        <v>16734612071.370005</v>
      </c>
    </row>
    <row r="163" spans="1:7" ht="12" customHeight="1">
      <c r="A163" s="158"/>
      <c r="B163" s="159"/>
      <c r="C163" s="160"/>
      <c r="D163" s="159"/>
      <c r="E163" s="160"/>
      <c r="F163" s="159"/>
      <c r="G163" s="161"/>
    </row>
  </sheetData>
  <mergeCells count="10">
    <mergeCell ref="A9:G9"/>
    <mergeCell ref="A10:A11"/>
    <mergeCell ref="B10:F10"/>
    <mergeCell ref="G10:G11"/>
    <mergeCell ref="A2:G2"/>
    <mergeCell ref="A3:G3"/>
    <mergeCell ref="A4:G4"/>
    <mergeCell ref="A6:G6"/>
    <mergeCell ref="A7:G7"/>
    <mergeCell ref="A8:G8"/>
  </mergeCells>
  <printOptions horizontalCentered="1"/>
  <pageMargins left="0.7086614173228347" right="0.7086614173228347" top="0.5905511811023623" bottom="0.7480314960629921" header="0" footer="0.31496062992125984"/>
  <pageSetup horizontalDpi="600" verticalDpi="600" orientation="portrait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G329"/>
  <sheetViews>
    <sheetView zoomScale="120" zoomScaleNormal="120" workbookViewId="0" topLeftCell="A1">
      <selection activeCell="A6" sqref="A6:G6"/>
    </sheetView>
  </sheetViews>
  <sheetFormatPr defaultColWidth="11.421875" defaultRowHeight="15"/>
  <cols>
    <col min="1" max="1" width="55.421875" style="112" customWidth="1"/>
    <col min="2" max="2" width="13.57421875" style="112" customWidth="1"/>
    <col min="3" max="3" width="12.421875" style="112" customWidth="1"/>
    <col min="4" max="4" width="13.7109375" style="112" customWidth="1"/>
    <col min="5" max="5" width="13.421875" style="112" customWidth="1"/>
    <col min="6" max="6" width="13.28125" style="112" customWidth="1"/>
    <col min="7" max="7" width="13.57421875" style="112" customWidth="1"/>
    <col min="8" max="16384" width="11.421875" style="112" customWidth="1"/>
  </cols>
  <sheetData>
    <row r="1" ht="36" customHeight="1"/>
    <row r="2" spans="1:7" s="114" customFormat="1" ht="13.5" customHeight="1">
      <c r="A2" s="113" t="s">
        <v>213</v>
      </c>
      <c r="B2" s="113"/>
      <c r="C2" s="113"/>
      <c r="D2" s="113"/>
      <c r="E2" s="113"/>
      <c r="F2" s="113"/>
      <c r="G2" s="113"/>
    </row>
    <row r="3" spans="1:7" s="114" customFormat="1" ht="15">
      <c r="A3" s="115" t="s">
        <v>125</v>
      </c>
      <c r="B3" s="115"/>
      <c r="C3" s="115"/>
      <c r="D3" s="115"/>
      <c r="E3" s="115"/>
      <c r="F3" s="115"/>
      <c r="G3" s="115"/>
    </row>
    <row r="4" spans="1:7" s="114" customFormat="1" ht="15">
      <c r="A4" s="115" t="s">
        <v>126</v>
      </c>
      <c r="B4" s="115"/>
      <c r="C4" s="115"/>
      <c r="D4" s="115"/>
      <c r="E4" s="115"/>
      <c r="F4" s="115"/>
      <c r="G4" s="115"/>
    </row>
    <row r="5" spans="1:7" s="114" customFormat="1" ht="5.1" customHeight="1">
      <c r="A5" s="116"/>
      <c r="B5" s="116"/>
      <c r="C5" s="116"/>
      <c r="D5" s="116"/>
      <c r="E5" s="117"/>
      <c r="F5" s="117"/>
      <c r="G5" s="117"/>
    </row>
    <row r="6" spans="1:7" ht="15">
      <c r="A6" s="127" t="s">
        <v>127</v>
      </c>
      <c r="B6" s="162"/>
      <c r="C6" s="162"/>
      <c r="D6" s="162"/>
      <c r="E6" s="162"/>
      <c r="F6" s="162"/>
      <c r="G6" s="131"/>
    </row>
    <row r="7" spans="1:7" ht="15">
      <c r="A7" s="132" t="s">
        <v>214</v>
      </c>
      <c r="B7" s="163"/>
      <c r="C7" s="163"/>
      <c r="D7" s="163"/>
      <c r="E7" s="163"/>
      <c r="F7" s="163"/>
      <c r="G7" s="135"/>
    </row>
    <row r="8" spans="1:7" ht="15">
      <c r="A8" s="132" t="s">
        <v>129</v>
      </c>
      <c r="B8" s="163"/>
      <c r="C8" s="163"/>
      <c r="D8" s="163"/>
      <c r="E8" s="163"/>
      <c r="F8" s="163"/>
      <c r="G8" s="135"/>
    </row>
    <row r="9" spans="1:7" ht="15">
      <c r="A9" s="164"/>
      <c r="B9" s="165"/>
      <c r="C9" s="165"/>
      <c r="D9" s="165"/>
      <c r="E9" s="165"/>
      <c r="F9" s="165"/>
      <c r="G9" s="166"/>
    </row>
    <row r="10" spans="1:7" ht="15.75" customHeight="1">
      <c r="A10" s="167" t="s">
        <v>130</v>
      </c>
      <c r="B10" s="168" t="s">
        <v>131</v>
      </c>
      <c r="C10" s="167"/>
      <c r="D10" s="167"/>
      <c r="E10" s="167"/>
      <c r="F10" s="169"/>
      <c r="G10" s="167" t="s">
        <v>132</v>
      </c>
    </row>
    <row r="11" spans="1:7" ht="25.5">
      <c r="A11" s="167"/>
      <c r="B11" s="170" t="s">
        <v>133</v>
      </c>
      <c r="C11" s="171" t="s">
        <v>53</v>
      </c>
      <c r="D11" s="170" t="s">
        <v>54</v>
      </c>
      <c r="E11" s="171" t="s">
        <v>7</v>
      </c>
      <c r="F11" s="170" t="s">
        <v>24</v>
      </c>
      <c r="G11" s="167"/>
    </row>
    <row r="12" spans="1:7" s="144" customFormat="1" ht="15">
      <c r="A12" s="172" t="s">
        <v>215</v>
      </c>
      <c r="B12" s="173">
        <v>16239219544.93</v>
      </c>
      <c r="C12" s="174">
        <v>1451969539.519998</v>
      </c>
      <c r="D12" s="173">
        <v>17691189084.45001</v>
      </c>
      <c r="E12" s="174">
        <v>12354824073.300005</v>
      </c>
      <c r="F12" s="173">
        <v>12113727748.140005</v>
      </c>
      <c r="G12" s="174">
        <v>5336365011.150001</v>
      </c>
    </row>
    <row r="13" spans="1:7" s="144" customFormat="1" ht="15">
      <c r="A13" s="175" t="s">
        <v>216</v>
      </c>
      <c r="B13" s="176">
        <v>12661323730.630001</v>
      </c>
      <c r="C13" s="177">
        <v>808354696.0000002</v>
      </c>
      <c r="D13" s="176">
        <v>13469678426.630005</v>
      </c>
      <c r="E13" s="177">
        <v>9269598076.73</v>
      </c>
      <c r="F13" s="176">
        <v>9029308895.56</v>
      </c>
      <c r="G13" s="177">
        <v>4200080349.900001</v>
      </c>
    </row>
    <row r="14" spans="1:7" s="144" customFormat="1" ht="15">
      <c r="A14" s="178" t="s">
        <v>217</v>
      </c>
      <c r="B14" s="176">
        <v>12661323730.630001</v>
      </c>
      <c r="C14" s="177">
        <v>808354696.0000002</v>
      </c>
      <c r="D14" s="176">
        <v>13469678426.630005</v>
      </c>
      <c r="E14" s="177">
        <v>9269598076.73</v>
      </c>
      <c r="F14" s="176">
        <v>9029308895.56</v>
      </c>
      <c r="G14" s="177">
        <v>4200080349.900001</v>
      </c>
    </row>
    <row r="15" spans="1:7" s="144" customFormat="1" ht="15">
      <c r="A15" s="179" t="s">
        <v>218</v>
      </c>
      <c r="B15" s="176">
        <v>12661323730.630001</v>
      </c>
      <c r="C15" s="177">
        <v>808354696.0000002</v>
      </c>
      <c r="D15" s="176">
        <v>13469678426.630005</v>
      </c>
      <c r="E15" s="177">
        <v>9269598076.73</v>
      </c>
      <c r="F15" s="176">
        <v>9029308895.56</v>
      </c>
      <c r="G15" s="177">
        <v>4200080349.900001</v>
      </c>
    </row>
    <row r="16" spans="1:7" s="144" customFormat="1" ht="15">
      <c r="A16" s="180" t="s">
        <v>219</v>
      </c>
      <c r="B16" s="176">
        <v>11327143797.74</v>
      </c>
      <c r="C16" s="177">
        <v>793996343.2700002</v>
      </c>
      <c r="D16" s="176">
        <v>12121140141.01</v>
      </c>
      <c r="E16" s="177">
        <v>8317691714.749998</v>
      </c>
      <c r="F16" s="176">
        <v>8087241027.999998</v>
      </c>
      <c r="G16" s="177">
        <v>3803448426.2599993</v>
      </c>
    </row>
    <row r="17" spans="1:7" s="144" customFormat="1" ht="15">
      <c r="A17" s="181" t="s">
        <v>220</v>
      </c>
      <c r="B17" s="176">
        <v>8297834282.049999</v>
      </c>
      <c r="C17" s="177">
        <v>788684798.8300003</v>
      </c>
      <c r="D17" s="176">
        <v>9086519080.88</v>
      </c>
      <c r="E17" s="177">
        <v>6022002941.389998</v>
      </c>
      <c r="F17" s="176">
        <v>5819628345.399998</v>
      </c>
      <c r="G17" s="177">
        <v>3064516139.4899993</v>
      </c>
    </row>
    <row r="18" spans="1:7" ht="15">
      <c r="A18" s="182" t="s">
        <v>221</v>
      </c>
      <c r="B18" s="183">
        <v>267849124.26000002</v>
      </c>
      <c r="C18" s="184">
        <v>-13550777.299999997</v>
      </c>
      <c r="D18" s="183">
        <v>254298346.96</v>
      </c>
      <c r="E18" s="184">
        <v>207101347.88</v>
      </c>
      <c r="F18" s="183">
        <v>195805794.71</v>
      </c>
      <c r="G18" s="184">
        <v>47196999.08000001</v>
      </c>
    </row>
    <row r="19" spans="1:7" ht="15">
      <c r="A19" s="182" t="s">
        <v>222</v>
      </c>
      <c r="B19" s="183">
        <v>79783530.52000001</v>
      </c>
      <c r="C19" s="184">
        <v>-2830650.13</v>
      </c>
      <c r="D19" s="183">
        <v>76952880.38999999</v>
      </c>
      <c r="E19" s="184">
        <v>62522986.980000004</v>
      </c>
      <c r="F19" s="183">
        <v>60775103.09</v>
      </c>
      <c r="G19" s="184">
        <v>14429893.409999998</v>
      </c>
    </row>
    <row r="20" spans="1:7" ht="15">
      <c r="A20" s="182" t="s">
        <v>223</v>
      </c>
      <c r="B20" s="183">
        <v>301423586.55</v>
      </c>
      <c r="C20" s="184">
        <v>-297147525.53</v>
      </c>
      <c r="D20" s="183">
        <v>4276061.0200000005</v>
      </c>
      <c r="E20" s="184">
        <v>2394028.91</v>
      </c>
      <c r="F20" s="183">
        <v>1966323.26</v>
      </c>
      <c r="G20" s="184">
        <v>1882032.1099999999</v>
      </c>
    </row>
    <row r="21" spans="1:7" ht="15">
      <c r="A21" s="182" t="s">
        <v>224</v>
      </c>
      <c r="B21" s="183">
        <v>249142918.87</v>
      </c>
      <c r="C21" s="184">
        <v>180153797.66</v>
      </c>
      <c r="D21" s="183">
        <v>429296716.53</v>
      </c>
      <c r="E21" s="184">
        <v>231180068.98000002</v>
      </c>
      <c r="F21" s="183">
        <v>228164343.98000002</v>
      </c>
      <c r="G21" s="184">
        <v>198116647.55</v>
      </c>
    </row>
    <row r="22" spans="1:7" ht="15">
      <c r="A22" s="182" t="s">
        <v>225</v>
      </c>
      <c r="B22" s="183">
        <v>151000000</v>
      </c>
      <c r="C22" s="184">
        <v>294164584.43</v>
      </c>
      <c r="D22" s="183">
        <v>445164584.43</v>
      </c>
      <c r="E22" s="184">
        <v>139014055.4</v>
      </c>
      <c r="F22" s="183">
        <v>90479800</v>
      </c>
      <c r="G22" s="184">
        <v>306150529.03</v>
      </c>
    </row>
    <row r="23" spans="1:7" ht="15">
      <c r="A23" s="182" t="s">
        <v>226</v>
      </c>
      <c r="B23" s="183">
        <v>450856863.9199999</v>
      </c>
      <c r="C23" s="184">
        <v>686686632.4900002</v>
      </c>
      <c r="D23" s="183">
        <v>1137543496.41</v>
      </c>
      <c r="E23" s="184">
        <v>1064795476.8200002</v>
      </c>
      <c r="F23" s="183">
        <v>1017441821.0099995</v>
      </c>
      <c r="G23" s="184">
        <v>72748019.58999997</v>
      </c>
    </row>
    <row r="24" spans="1:7" ht="15">
      <c r="A24" s="182" t="s">
        <v>227</v>
      </c>
      <c r="B24" s="183">
        <v>236984020.67999998</v>
      </c>
      <c r="C24" s="184">
        <v>54857603.08</v>
      </c>
      <c r="D24" s="183">
        <v>291841623.75999993</v>
      </c>
      <c r="E24" s="184">
        <v>58785032.330000006</v>
      </c>
      <c r="F24" s="183">
        <v>57072389.02</v>
      </c>
      <c r="G24" s="184">
        <v>233056591.43</v>
      </c>
    </row>
    <row r="25" spans="1:7" ht="15">
      <c r="A25" s="182" t="s">
        <v>228</v>
      </c>
      <c r="B25" s="183">
        <v>43458136.54000001</v>
      </c>
      <c r="C25" s="184">
        <v>51709105.74999999</v>
      </c>
      <c r="D25" s="183">
        <v>95167242.28999999</v>
      </c>
      <c r="E25" s="184">
        <v>30628287.25</v>
      </c>
      <c r="F25" s="183">
        <v>29593716.15</v>
      </c>
      <c r="G25" s="184">
        <v>64538955.04000001</v>
      </c>
    </row>
    <row r="26" spans="1:7" ht="15">
      <c r="A26" s="182" t="s">
        <v>229</v>
      </c>
      <c r="B26" s="183">
        <v>1843747528.84</v>
      </c>
      <c r="C26" s="184">
        <v>-314104379.1399999</v>
      </c>
      <c r="D26" s="183">
        <v>1529643149.7000003</v>
      </c>
      <c r="E26" s="184">
        <v>1015916930.04</v>
      </c>
      <c r="F26" s="183">
        <v>997483502.93</v>
      </c>
      <c r="G26" s="184">
        <v>513726219.66</v>
      </c>
    </row>
    <row r="27" spans="1:7" ht="15">
      <c r="A27" s="182" t="s">
        <v>230</v>
      </c>
      <c r="B27" s="183">
        <v>2492089792.8899994</v>
      </c>
      <c r="C27" s="184">
        <v>-28947847.600000016</v>
      </c>
      <c r="D27" s="183">
        <v>2463141945.2899995</v>
      </c>
      <c r="E27" s="184">
        <v>1845606821.8700001</v>
      </c>
      <c r="F27" s="183">
        <v>1797946669.6100004</v>
      </c>
      <c r="G27" s="184">
        <v>617535123.4200001</v>
      </c>
    </row>
    <row r="28" spans="1:7" ht="15">
      <c r="A28" s="182" t="s">
        <v>231</v>
      </c>
      <c r="B28" s="183">
        <v>36430318.69</v>
      </c>
      <c r="C28" s="184">
        <v>15658824.919999998</v>
      </c>
      <c r="D28" s="183">
        <v>52089143.61000001</v>
      </c>
      <c r="E28" s="184">
        <v>27650862</v>
      </c>
      <c r="F28" s="183">
        <v>26687942.18</v>
      </c>
      <c r="G28" s="184">
        <v>24438281.610000003</v>
      </c>
    </row>
    <row r="29" spans="1:7" ht="15">
      <c r="A29" s="182" t="s">
        <v>232</v>
      </c>
      <c r="B29" s="183">
        <v>619780090.85</v>
      </c>
      <c r="C29" s="184">
        <v>103486294.27000001</v>
      </c>
      <c r="D29" s="183">
        <v>723266385.12</v>
      </c>
      <c r="E29" s="184">
        <v>166746494.34</v>
      </c>
      <c r="F29" s="183">
        <v>162640798.12</v>
      </c>
      <c r="G29" s="184">
        <v>556519890.7800001</v>
      </c>
    </row>
    <row r="30" spans="1:7" ht="15">
      <c r="A30" s="182" t="s">
        <v>233</v>
      </c>
      <c r="B30" s="183">
        <v>70141261.45</v>
      </c>
      <c r="C30" s="184">
        <v>11669375.250000004</v>
      </c>
      <c r="D30" s="183">
        <v>81810636.69999999</v>
      </c>
      <c r="E30" s="184">
        <v>45628302.85000002</v>
      </c>
      <c r="F30" s="183">
        <v>45275065.33000001</v>
      </c>
      <c r="G30" s="184">
        <v>36182333.849999994</v>
      </c>
    </row>
    <row r="31" spans="1:7" ht="15">
      <c r="A31" s="182" t="s">
        <v>234</v>
      </c>
      <c r="B31" s="183">
        <v>158628621.91000006</v>
      </c>
      <c r="C31" s="184">
        <v>42532574.18999998</v>
      </c>
      <c r="D31" s="183">
        <v>201161196.09999993</v>
      </c>
      <c r="E31" s="184">
        <v>167907389.62</v>
      </c>
      <c r="F31" s="183">
        <v>166688289.47999996</v>
      </c>
      <c r="G31" s="184">
        <v>33253806.479999997</v>
      </c>
    </row>
    <row r="32" spans="1:7" ht="15">
      <c r="A32" s="182" t="s">
        <v>235</v>
      </c>
      <c r="B32" s="183">
        <v>526968512.63000005</v>
      </c>
      <c r="C32" s="184">
        <v>608496.0399999992</v>
      </c>
      <c r="D32" s="183">
        <v>527577008.6700001</v>
      </c>
      <c r="E32" s="184">
        <v>419046528.7</v>
      </c>
      <c r="F32" s="183">
        <v>418388712.03999996</v>
      </c>
      <c r="G32" s="184">
        <v>108530479.97</v>
      </c>
    </row>
    <row r="33" spans="1:7" ht="15">
      <c r="A33" s="182" t="s">
        <v>236</v>
      </c>
      <c r="B33" s="183">
        <v>46122882.949999996</v>
      </c>
      <c r="C33" s="184">
        <v>-4336347.97</v>
      </c>
      <c r="D33" s="183">
        <v>41786534.98</v>
      </c>
      <c r="E33" s="184">
        <v>18593208.61</v>
      </c>
      <c r="F33" s="183">
        <v>17718793.189999998</v>
      </c>
      <c r="G33" s="184">
        <v>23193326.369999994</v>
      </c>
    </row>
    <row r="34" spans="1:7" ht="15">
      <c r="A34" s="182" t="s">
        <v>237</v>
      </c>
      <c r="B34" s="183">
        <v>38295073.92</v>
      </c>
      <c r="C34" s="184">
        <v>-2288238.0300000003</v>
      </c>
      <c r="D34" s="183">
        <v>36006835.89000001</v>
      </c>
      <c r="E34" s="184">
        <v>17007966.85</v>
      </c>
      <c r="F34" s="183">
        <v>16320579.21</v>
      </c>
      <c r="G34" s="184">
        <v>18998869.040000007</v>
      </c>
    </row>
    <row r="35" spans="1:7" ht="15">
      <c r="A35" s="182" t="s">
        <v>238</v>
      </c>
      <c r="B35" s="183">
        <v>148043907.38000003</v>
      </c>
      <c r="C35" s="184">
        <v>-6713681.83</v>
      </c>
      <c r="D35" s="183">
        <v>141330225.55</v>
      </c>
      <c r="E35" s="184">
        <v>58175350.06999999</v>
      </c>
      <c r="F35" s="183">
        <v>57253951.109999985</v>
      </c>
      <c r="G35" s="184">
        <v>83154875.47999997</v>
      </c>
    </row>
    <row r="36" spans="1:7" ht="15">
      <c r="A36" s="182" t="s">
        <v>239</v>
      </c>
      <c r="B36" s="183">
        <v>27612893.510000005</v>
      </c>
      <c r="C36" s="184">
        <v>4696712.839999999</v>
      </c>
      <c r="D36" s="183">
        <v>32309606.349999994</v>
      </c>
      <c r="E36" s="184">
        <v>13845886.219999999</v>
      </c>
      <c r="F36" s="183">
        <v>13306683.26</v>
      </c>
      <c r="G36" s="184">
        <v>18463720.13</v>
      </c>
    </row>
    <row r="37" spans="1:7" ht="15">
      <c r="A37" s="182" t="s">
        <v>240</v>
      </c>
      <c r="B37" s="183">
        <v>25105420.26000001</v>
      </c>
      <c r="C37" s="184">
        <v>-479599.55999999965</v>
      </c>
      <c r="D37" s="183">
        <v>24625820.699999996</v>
      </c>
      <c r="E37" s="184">
        <v>10060386.479999999</v>
      </c>
      <c r="F37" s="183">
        <v>9947936.86</v>
      </c>
      <c r="G37" s="184">
        <v>14565434.219999997</v>
      </c>
    </row>
    <row r="38" spans="1:7" ht="15">
      <c r="A38" s="182" t="s">
        <v>241</v>
      </c>
      <c r="B38" s="183">
        <v>47191157.92</v>
      </c>
      <c r="C38" s="184">
        <v>30779572.279999997</v>
      </c>
      <c r="D38" s="183">
        <v>77970730.20000002</v>
      </c>
      <c r="E38" s="184">
        <v>58340376.94</v>
      </c>
      <c r="F38" s="183">
        <v>55267173.53</v>
      </c>
      <c r="G38" s="184">
        <v>19630353.260000005</v>
      </c>
    </row>
    <row r="39" spans="1:7" ht="15">
      <c r="A39" s="182" t="s">
        <v>242</v>
      </c>
      <c r="B39" s="183">
        <v>275059803.69000006</v>
      </c>
      <c r="C39" s="184">
        <v>-183779774.25000003</v>
      </c>
      <c r="D39" s="183">
        <v>91280029.44</v>
      </c>
      <c r="E39" s="184">
        <v>80052400.69999999</v>
      </c>
      <c r="F39" s="183">
        <v>78794785.82</v>
      </c>
      <c r="G39" s="184">
        <v>11227628.74</v>
      </c>
    </row>
    <row r="40" spans="1:7" ht="15">
      <c r="A40" s="182" t="s">
        <v>243</v>
      </c>
      <c r="B40" s="183">
        <v>60380096.11</v>
      </c>
      <c r="C40" s="184">
        <v>36148927.93</v>
      </c>
      <c r="D40" s="183">
        <v>96529024.03999998</v>
      </c>
      <c r="E40" s="184">
        <v>82252949.13</v>
      </c>
      <c r="F40" s="183">
        <v>81257678.03</v>
      </c>
      <c r="G40" s="184">
        <v>14276074.909999998</v>
      </c>
    </row>
    <row r="41" spans="1:7" ht="15">
      <c r="A41" s="182" t="s">
        <v>244</v>
      </c>
      <c r="B41" s="183">
        <v>18289372.25</v>
      </c>
      <c r="C41" s="184">
        <v>147877878.22000003</v>
      </c>
      <c r="D41" s="183">
        <v>166167250.47</v>
      </c>
      <c r="E41" s="184">
        <v>158552234.33999997</v>
      </c>
      <c r="F41" s="183">
        <v>154585975.36999997</v>
      </c>
      <c r="G41" s="184">
        <v>7615016.130000002</v>
      </c>
    </row>
    <row r="42" spans="1:7" ht="15">
      <c r="A42" s="182" t="s">
        <v>245</v>
      </c>
      <c r="B42" s="183">
        <v>9773300.03</v>
      </c>
      <c r="C42" s="184">
        <v>-1332386.95</v>
      </c>
      <c r="D42" s="183">
        <v>8440913.080000002</v>
      </c>
      <c r="E42" s="184">
        <v>6489655.12</v>
      </c>
      <c r="F42" s="183">
        <v>6355019.149999999</v>
      </c>
      <c r="G42" s="184">
        <v>1951257.96</v>
      </c>
    </row>
    <row r="43" spans="1:7" ht="15">
      <c r="A43" s="182" t="s">
        <v>246</v>
      </c>
      <c r="B43" s="183">
        <v>0</v>
      </c>
      <c r="C43" s="184">
        <v>234490.53999999998</v>
      </c>
      <c r="D43" s="183">
        <v>234490.53999999998</v>
      </c>
      <c r="E43" s="184">
        <v>234490.53999999998</v>
      </c>
      <c r="F43" s="183">
        <v>231407.25999999995</v>
      </c>
      <c r="G43" s="184">
        <v>0</v>
      </c>
    </row>
    <row r="44" spans="1:7" ht="15">
      <c r="A44" s="182" t="s">
        <v>247</v>
      </c>
      <c r="B44" s="183">
        <v>23339412.240000002</v>
      </c>
      <c r="C44" s="184">
        <v>-7217253.529999998</v>
      </c>
      <c r="D44" s="183">
        <v>16122158.71</v>
      </c>
      <c r="E44" s="184">
        <v>9100419.4</v>
      </c>
      <c r="F44" s="183">
        <v>8847724.04</v>
      </c>
      <c r="G44" s="184">
        <v>7021739.31</v>
      </c>
    </row>
    <row r="45" spans="1:7" ht="15">
      <c r="A45" s="182" t="s">
        <v>248</v>
      </c>
      <c r="B45" s="183">
        <v>10108600</v>
      </c>
      <c r="C45" s="184">
        <v>2488088.21</v>
      </c>
      <c r="D45" s="183">
        <v>12596688.209999999</v>
      </c>
      <c r="E45" s="184">
        <v>9716232.61</v>
      </c>
      <c r="F45" s="183">
        <v>9252864.65</v>
      </c>
      <c r="G45" s="184">
        <v>2880455.5999999987</v>
      </c>
    </row>
    <row r="46" spans="1:7" ht="15">
      <c r="A46" s="182" t="s">
        <v>249</v>
      </c>
      <c r="B46" s="183">
        <v>19155544.560000002</v>
      </c>
      <c r="C46" s="184">
        <v>-10386843.910000002</v>
      </c>
      <c r="D46" s="183">
        <v>8768700.65</v>
      </c>
      <c r="E46" s="184">
        <v>5518896.22</v>
      </c>
      <c r="F46" s="183">
        <v>5201004</v>
      </c>
      <c r="G46" s="184">
        <v>3249804.4300000006</v>
      </c>
    </row>
    <row r="47" spans="1:7" ht="15">
      <c r="A47" s="182" t="s">
        <v>250</v>
      </c>
      <c r="B47" s="183">
        <v>21072508.630000003</v>
      </c>
      <c r="C47" s="184">
        <v>-1952853.54</v>
      </c>
      <c r="D47" s="183">
        <v>19119655.09</v>
      </c>
      <c r="E47" s="184">
        <v>9137874.19</v>
      </c>
      <c r="F47" s="183">
        <v>8876499.01</v>
      </c>
      <c r="G47" s="184">
        <v>9981780.900000002</v>
      </c>
    </row>
    <row r="48" spans="1:7" ht="15">
      <c r="A48" s="181" t="s">
        <v>251</v>
      </c>
      <c r="B48" s="176">
        <v>560105928.04</v>
      </c>
      <c r="C48" s="177">
        <v>-1000000</v>
      </c>
      <c r="D48" s="176">
        <v>559105928.04</v>
      </c>
      <c r="E48" s="177">
        <v>433408541.28</v>
      </c>
      <c r="F48" s="176">
        <v>433408541.28</v>
      </c>
      <c r="G48" s="177">
        <v>125697386.75999999</v>
      </c>
    </row>
    <row r="49" spans="1:7" ht="15">
      <c r="A49" s="182" t="s">
        <v>252</v>
      </c>
      <c r="B49" s="183">
        <v>460741679.69</v>
      </c>
      <c r="C49" s="184">
        <v>-1000000</v>
      </c>
      <c r="D49" s="183">
        <v>459741679.69</v>
      </c>
      <c r="E49" s="184">
        <v>352508910</v>
      </c>
      <c r="F49" s="183">
        <v>352508910</v>
      </c>
      <c r="G49" s="184">
        <v>107232769.69</v>
      </c>
    </row>
    <row r="50" spans="1:7" ht="15">
      <c r="A50" s="182" t="s">
        <v>253</v>
      </c>
      <c r="B50" s="183">
        <v>99364248.35</v>
      </c>
      <c r="C50" s="184">
        <v>0</v>
      </c>
      <c r="D50" s="183">
        <v>99364248.35</v>
      </c>
      <c r="E50" s="184">
        <v>80899631.28</v>
      </c>
      <c r="F50" s="183">
        <v>80899631.28</v>
      </c>
      <c r="G50" s="184">
        <v>18464617.07</v>
      </c>
    </row>
    <row r="51" spans="1:7" ht="15">
      <c r="A51" s="181" t="s">
        <v>254</v>
      </c>
      <c r="B51" s="176">
        <v>639439775.26</v>
      </c>
      <c r="C51" s="177">
        <v>6194053.180000007</v>
      </c>
      <c r="D51" s="176">
        <v>645633828.4399999</v>
      </c>
      <c r="E51" s="177">
        <v>506566848.48999995</v>
      </c>
      <c r="F51" s="176">
        <v>503469821.89</v>
      </c>
      <c r="G51" s="177">
        <v>139066979.95</v>
      </c>
    </row>
    <row r="52" spans="1:7" ht="15">
      <c r="A52" s="182" t="s">
        <v>255</v>
      </c>
      <c r="B52" s="183">
        <v>639439775.26</v>
      </c>
      <c r="C52" s="184">
        <v>6194053.180000007</v>
      </c>
      <c r="D52" s="183">
        <v>645633828.4399999</v>
      </c>
      <c r="E52" s="184">
        <v>506566848.48999995</v>
      </c>
      <c r="F52" s="183">
        <v>503469821.89</v>
      </c>
      <c r="G52" s="184">
        <v>139066979.95</v>
      </c>
    </row>
    <row r="53" spans="1:7" ht="15">
      <c r="A53" s="181" t="s">
        <v>256</v>
      </c>
      <c r="B53" s="176">
        <v>1829763812.39</v>
      </c>
      <c r="C53" s="177">
        <v>117491.26000000257</v>
      </c>
      <c r="D53" s="176">
        <v>1829881303.6500003</v>
      </c>
      <c r="E53" s="177">
        <v>1355713383.5900002</v>
      </c>
      <c r="F53" s="176">
        <v>1330734319.4299998</v>
      </c>
      <c r="G53" s="177">
        <v>474167920.06</v>
      </c>
    </row>
    <row r="54" spans="1:7" ht="15">
      <c r="A54" s="182" t="s">
        <v>257</v>
      </c>
      <c r="B54" s="183">
        <v>49971018.66</v>
      </c>
      <c r="C54" s="184">
        <v>0</v>
      </c>
      <c r="D54" s="183">
        <v>49971018.66</v>
      </c>
      <c r="E54" s="184">
        <v>42738701.269999996</v>
      </c>
      <c r="F54" s="183">
        <v>42738701.269999996</v>
      </c>
      <c r="G54" s="184">
        <v>7232317.39</v>
      </c>
    </row>
    <row r="55" spans="1:7" ht="15">
      <c r="A55" s="182" t="s">
        <v>258</v>
      </c>
      <c r="B55" s="183">
        <v>780000000</v>
      </c>
      <c r="C55" s="184">
        <v>117491.25999999791</v>
      </c>
      <c r="D55" s="183">
        <v>780117491.26</v>
      </c>
      <c r="E55" s="184">
        <v>613629643.24</v>
      </c>
      <c r="F55" s="183">
        <v>595144636.89</v>
      </c>
      <c r="G55" s="184">
        <v>166487848.01999998</v>
      </c>
    </row>
    <row r="56" spans="1:7" ht="15">
      <c r="A56" s="182" t="s">
        <v>259</v>
      </c>
      <c r="B56" s="183">
        <v>12487371.44</v>
      </c>
      <c r="C56" s="184">
        <v>0</v>
      </c>
      <c r="D56" s="183">
        <v>12487371.44</v>
      </c>
      <c r="E56" s="184">
        <v>9721779.49</v>
      </c>
      <c r="F56" s="183">
        <v>9721779.49</v>
      </c>
      <c r="G56" s="184">
        <v>2765591.9499999993</v>
      </c>
    </row>
    <row r="57" spans="1:7" ht="15">
      <c r="A57" s="182" t="s">
        <v>260</v>
      </c>
      <c r="B57" s="183">
        <v>256586520</v>
      </c>
      <c r="C57" s="184">
        <v>0</v>
      </c>
      <c r="D57" s="183">
        <v>256586520</v>
      </c>
      <c r="E57" s="184">
        <v>183343065.2</v>
      </c>
      <c r="F57" s="183">
        <v>183343065.2</v>
      </c>
      <c r="G57" s="184">
        <v>73243454.8</v>
      </c>
    </row>
    <row r="58" spans="1:7" ht="15">
      <c r="A58" s="182" t="s">
        <v>261</v>
      </c>
      <c r="B58" s="183">
        <v>53506052.63</v>
      </c>
      <c r="C58" s="184">
        <v>4.6566128730773926E-09</v>
      </c>
      <c r="D58" s="183">
        <v>53506052.63</v>
      </c>
      <c r="E58" s="184">
        <v>6309471.29</v>
      </c>
      <c r="F58" s="183">
        <v>4065413.4899999998</v>
      </c>
      <c r="G58" s="184">
        <v>47196581.34</v>
      </c>
    </row>
    <row r="59" spans="1:7" ht="15">
      <c r="A59" s="182" t="s">
        <v>262</v>
      </c>
      <c r="B59" s="183">
        <v>74925789.67</v>
      </c>
      <c r="C59" s="184">
        <v>0</v>
      </c>
      <c r="D59" s="183">
        <v>74925789.67</v>
      </c>
      <c r="E59" s="184">
        <v>51088761.47</v>
      </c>
      <c r="F59" s="183">
        <v>51088761.47</v>
      </c>
      <c r="G59" s="184">
        <v>23837028.200000003</v>
      </c>
    </row>
    <row r="60" spans="1:7" s="144" customFormat="1" ht="15">
      <c r="A60" s="182" t="s">
        <v>263</v>
      </c>
      <c r="B60" s="183">
        <v>602287059.99</v>
      </c>
      <c r="C60" s="184">
        <v>0</v>
      </c>
      <c r="D60" s="183">
        <v>602287059.99</v>
      </c>
      <c r="E60" s="184">
        <v>448881961.63</v>
      </c>
      <c r="F60" s="183">
        <v>444631961.62</v>
      </c>
      <c r="G60" s="184">
        <v>153405098.36</v>
      </c>
    </row>
    <row r="61" spans="1:7" s="144" customFormat="1" ht="15">
      <c r="A61" s="180" t="s">
        <v>264</v>
      </c>
      <c r="B61" s="176">
        <v>1334179932.8899996</v>
      </c>
      <c r="C61" s="177">
        <v>14358352.729999954</v>
      </c>
      <c r="D61" s="176">
        <v>1348538285.62</v>
      </c>
      <c r="E61" s="177">
        <v>951906361.98</v>
      </c>
      <c r="F61" s="176">
        <v>942067867.56</v>
      </c>
      <c r="G61" s="177">
        <v>396631923.64000005</v>
      </c>
    </row>
    <row r="62" spans="1:7" ht="15">
      <c r="A62" s="181" t="s">
        <v>265</v>
      </c>
      <c r="B62" s="176">
        <v>1334179932.8899996</v>
      </c>
      <c r="C62" s="177">
        <v>14358352.729999954</v>
      </c>
      <c r="D62" s="176">
        <v>1348538285.62</v>
      </c>
      <c r="E62" s="177">
        <v>951906361.98</v>
      </c>
      <c r="F62" s="176">
        <v>942067867.56</v>
      </c>
      <c r="G62" s="177">
        <v>396631923.64000005</v>
      </c>
    </row>
    <row r="63" spans="1:7" ht="15">
      <c r="A63" s="182" t="s">
        <v>266</v>
      </c>
      <c r="B63" s="183">
        <v>42278145.67</v>
      </c>
      <c r="C63" s="184">
        <v>50000</v>
      </c>
      <c r="D63" s="183">
        <v>42328145.67</v>
      </c>
      <c r="E63" s="184">
        <v>25305843.75</v>
      </c>
      <c r="F63" s="183">
        <v>25305843.75</v>
      </c>
      <c r="G63" s="184">
        <v>17022301.92</v>
      </c>
    </row>
    <row r="64" spans="1:7" ht="15">
      <c r="A64" s="182" t="s">
        <v>267</v>
      </c>
      <c r="B64" s="183">
        <v>22851071.95</v>
      </c>
      <c r="C64" s="184">
        <v>0</v>
      </c>
      <c r="D64" s="183">
        <v>22851071.950000003</v>
      </c>
      <c r="E64" s="184">
        <v>15726593.870000001</v>
      </c>
      <c r="F64" s="183">
        <v>15726593.870000001</v>
      </c>
      <c r="G64" s="184">
        <v>7124478.08</v>
      </c>
    </row>
    <row r="65" spans="1:7" ht="15">
      <c r="A65" s="182" t="s">
        <v>268</v>
      </c>
      <c r="B65" s="183">
        <v>21350728</v>
      </c>
      <c r="C65" s="184">
        <v>-13987.86</v>
      </c>
      <c r="D65" s="183">
        <v>21336740.14</v>
      </c>
      <c r="E65" s="184">
        <v>14993614.100000001</v>
      </c>
      <c r="F65" s="183">
        <v>14993614.100000001</v>
      </c>
      <c r="G65" s="184">
        <v>6343126.04</v>
      </c>
    </row>
    <row r="66" spans="1:7" ht="15">
      <c r="A66" s="182" t="s">
        <v>269</v>
      </c>
      <c r="B66" s="183">
        <v>6436158.949999999</v>
      </c>
      <c r="C66" s="184">
        <v>5.820766091346741E-11</v>
      </c>
      <c r="D66" s="183">
        <v>6436158.949999999</v>
      </c>
      <c r="E66" s="184">
        <v>5246091.140000001</v>
      </c>
      <c r="F66" s="183">
        <v>5246091.140000001</v>
      </c>
      <c r="G66" s="184">
        <v>1190067.81</v>
      </c>
    </row>
    <row r="67" spans="1:7" ht="15">
      <c r="A67" s="185" t="s">
        <v>270</v>
      </c>
      <c r="B67" s="186">
        <v>30385191.1</v>
      </c>
      <c r="C67" s="187">
        <v>0</v>
      </c>
      <c r="D67" s="186">
        <v>30385191.1</v>
      </c>
      <c r="E67" s="187">
        <v>22134909.799999997</v>
      </c>
      <c r="F67" s="186">
        <v>21863209.86</v>
      </c>
      <c r="G67" s="187">
        <v>8250281.300000002</v>
      </c>
    </row>
    <row r="68" spans="1:7" ht="15">
      <c r="A68" s="182" t="s">
        <v>271</v>
      </c>
      <c r="B68" s="183">
        <v>24964360.45</v>
      </c>
      <c r="C68" s="184">
        <v>0</v>
      </c>
      <c r="D68" s="183">
        <v>24964360.45</v>
      </c>
      <c r="E68" s="184">
        <v>22254738.69</v>
      </c>
      <c r="F68" s="183">
        <v>21918311.01</v>
      </c>
      <c r="G68" s="184">
        <v>2709621.760000001</v>
      </c>
    </row>
    <row r="69" spans="1:7" ht="15">
      <c r="A69" s="182" t="s">
        <v>272</v>
      </c>
      <c r="B69" s="183">
        <v>5192309.8</v>
      </c>
      <c r="C69" s="184">
        <v>388766.55000000005</v>
      </c>
      <c r="D69" s="183">
        <v>5581076.35</v>
      </c>
      <c r="E69" s="184">
        <v>3617478.0999999996</v>
      </c>
      <c r="F69" s="183">
        <v>3617478.0999999996</v>
      </c>
      <c r="G69" s="184">
        <v>1963598.25</v>
      </c>
    </row>
    <row r="70" spans="1:7" ht="15">
      <c r="A70" s="182" t="s">
        <v>273</v>
      </c>
      <c r="B70" s="183">
        <v>5685797.68</v>
      </c>
      <c r="C70" s="184">
        <v>0</v>
      </c>
      <c r="D70" s="183">
        <v>5685797.68</v>
      </c>
      <c r="E70" s="184">
        <v>4812308.8</v>
      </c>
      <c r="F70" s="183">
        <v>4812308.8</v>
      </c>
      <c r="G70" s="184">
        <v>873488.8799999999</v>
      </c>
    </row>
    <row r="71" spans="1:7" ht="15">
      <c r="A71" s="182" t="s">
        <v>274</v>
      </c>
      <c r="B71" s="183">
        <v>12000000</v>
      </c>
      <c r="C71" s="184">
        <v>0</v>
      </c>
      <c r="D71" s="183">
        <v>12000000</v>
      </c>
      <c r="E71" s="184">
        <v>6659252.65</v>
      </c>
      <c r="F71" s="183">
        <v>6659252.65</v>
      </c>
      <c r="G71" s="184">
        <v>5340747.35</v>
      </c>
    </row>
    <row r="72" spans="1:7" ht="15">
      <c r="A72" s="182" t="s">
        <v>275</v>
      </c>
      <c r="B72" s="183">
        <v>297164285.6</v>
      </c>
      <c r="C72" s="184">
        <v>0</v>
      </c>
      <c r="D72" s="183">
        <v>297164285.6</v>
      </c>
      <c r="E72" s="184">
        <v>172462669.49</v>
      </c>
      <c r="F72" s="183">
        <v>172462669.49</v>
      </c>
      <c r="G72" s="184">
        <v>124701616.11</v>
      </c>
    </row>
    <row r="73" spans="1:7" ht="15">
      <c r="A73" s="182" t="s">
        <v>276</v>
      </c>
      <c r="B73" s="183">
        <v>5787819.15</v>
      </c>
      <c r="C73" s="184">
        <v>0</v>
      </c>
      <c r="D73" s="183">
        <v>5787819.15</v>
      </c>
      <c r="E73" s="184">
        <v>4276499.4</v>
      </c>
      <c r="F73" s="183">
        <v>4276499.4</v>
      </c>
      <c r="G73" s="184">
        <v>1511319.75</v>
      </c>
    </row>
    <row r="74" spans="1:7" ht="15">
      <c r="A74" s="182" t="s">
        <v>277</v>
      </c>
      <c r="B74" s="183">
        <v>43653438.03999999</v>
      </c>
      <c r="C74" s="184">
        <v>5473956.08</v>
      </c>
      <c r="D74" s="183">
        <v>49127394.11999999</v>
      </c>
      <c r="E74" s="184">
        <v>35926450.32</v>
      </c>
      <c r="F74" s="183">
        <v>34852494.239999995</v>
      </c>
      <c r="G74" s="184">
        <v>13200943.8</v>
      </c>
    </row>
    <row r="75" spans="1:7" ht="15">
      <c r="A75" s="182" t="s">
        <v>278</v>
      </c>
      <c r="B75" s="183">
        <v>56635126.05</v>
      </c>
      <c r="C75" s="184">
        <v>4400628.699999999</v>
      </c>
      <c r="D75" s="183">
        <v>61035754.75</v>
      </c>
      <c r="E75" s="184">
        <v>46070320.56</v>
      </c>
      <c r="F75" s="183">
        <v>45686750.56</v>
      </c>
      <c r="G75" s="184">
        <v>14965434.190000003</v>
      </c>
    </row>
    <row r="76" spans="1:7" ht="15">
      <c r="A76" s="182" t="s">
        <v>279</v>
      </c>
      <c r="B76" s="183">
        <v>9037054.35</v>
      </c>
      <c r="C76" s="184">
        <v>0</v>
      </c>
      <c r="D76" s="183">
        <v>9037054.35</v>
      </c>
      <c r="E76" s="184">
        <v>4172038.48</v>
      </c>
      <c r="F76" s="183">
        <v>4172038.48</v>
      </c>
      <c r="G76" s="184">
        <v>4865015.87</v>
      </c>
    </row>
    <row r="77" spans="1:7" ht="15">
      <c r="A77" s="182" t="s">
        <v>280</v>
      </c>
      <c r="B77" s="183">
        <v>3552106.4800000004</v>
      </c>
      <c r="C77" s="184">
        <v>0</v>
      </c>
      <c r="D77" s="183">
        <v>3552106.4800000004</v>
      </c>
      <c r="E77" s="184">
        <v>2379275.9099999997</v>
      </c>
      <c r="F77" s="183">
        <v>2379275.9099999997</v>
      </c>
      <c r="G77" s="184">
        <v>1172830.57</v>
      </c>
    </row>
    <row r="78" spans="1:7" ht="15">
      <c r="A78" s="182" t="s">
        <v>281</v>
      </c>
      <c r="B78" s="183">
        <v>4950121.68</v>
      </c>
      <c r="C78" s="184">
        <v>0</v>
      </c>
      <c r="D78" s="183">
        <v>4950121.68</v>
      </c>
      <c r="E78" s="184">
        <v>3520439.11</v>
      </c>
      <c r="F78" s="183">
        <v>3520439.11</v>
      </c>
      <c r="G78" s="184">
        <v>1429682.57</v>
      </c>
    </row>
    <row r="79" spans="1:7" ht="15">
      <c r="A79" s="182" t="s">
        <v>282</v>
      </c>
      <c r="B79" s="183">
        <v>5545129.26</v>
      </c>
      <c r="C79" s="184">
        <v>0</v>
      </c>
      <c r="D79" s="183">
        <v>5545129.26</v>
      </c>
      <c r="E79" s="184">
        <v>3344454.8499999996</v>
      </c>
      <c r="F79" s="183">
        <v>3344454.8499999996</v>
      </c>
      <c r="G79" s="184">
        <v>2200674.41</v>
      </c>
    </row>
    <row r="80" spans="1:7" ht="15">
      <c r="A80" s="182" t="s">
        <v>283</v>
      </c>
      <c r="B80" s="183">
        <v>4778631.91</v>
      </c>
      <c r="C80" s="184">
        <v>0</v>
      </c>
      <c r="D80" s="183">
        <v>4778631.91</v>
      </c>
      <c r="E80" s="184">
        <v>3422856.1</v>
      </c>
      <c r="F80" s="183">
        <v>3422856.1</v>
      </c>
      <c r="G80" s="184">
        <v>1355775.81</v>
      </c>
    </row>
    <row r="81" spans="1:7" ht="15">
      <c r="A81" s="182" t="s">
        <v>284</v>
      </c>
      <c r="B81" s="183">
        <v>2829484.0300000003</v>
      </c>
      <c r="C81" s="184">
        <v>0</v>
      </c>
      <c r="D81" s="183">
        <v>2829484.0300000003</v>
      </c>
      <c r="E81" s="184">
        <v>1707292.19</v>
      </c>
      <c r="F81" s="183">
        <v>1707292.19</v>
      </c>
      <c r="G81" s="184">
        <v>1122191.8400000003</v>
      </c>
    </row>
    <row r="82" spans="1:7" ht="15">
      <c r="A82" s="182" t="s">
        <v>285</v>
      </c>
      <c r="B82" s="183">
        <v>75720301.65</v>
      </c>
      <c r="C82" s="184">
        <v>-75720301.65</v>
      </c>
      <c r="D82" s="183">
        <v>0</v>
      </c>
      <c r="E82" s="184">
        <v>0</v>
      </c>
      <c r="F82" s="183">
        <v>0</v>
      </c>
      <c r="G82" s="184">
        <v>0</v>
      </c>
    </row>
    <row r="83" spans="1:7" ht="15">
      <c r="A83" s="182" t="s">
        <v>286</v>
      </c>
      <c r="B83" s="183">
        <v>54536440.71</v>
      </c>
      <c r="C83" s="184">
        <v>-54535940.71</v>
      </c>
      <c r="D83" s="183">
        <v>500</v>
      </c>
      <c r="E83" s="184">
        <v>0</v>
      </c>
      <c r="F83" s="183">
        <v>0</v>
      </c>
      <c r="G83" s="184">
        <v>500</v>
      </c>
    </row>
    <row r="84" spans="1:7" ht="15">
      <c r="A84" s="182" t="s">
        <v>287</v>
      </c>
      <c r="B84" s="183">
        <v>9650999.5</v>
      </c>
      <c r="C84" s="184">
        <v>506670</v>
      </c>
      <c r="D84" s="183">
        <v>10157669.5</v>
      </c>
      <c r="E84" s="184">
        <v>7899499.02</v>
      </c>
      <c r="F84" s="183">
        <v>7899499.02</v>
      </c>
      <c r="G84" s="184">
        <v>2258170.4799999995</v>
      </c>
    </row>
    <row r="85" spans="1:7" ht="15">
      <c r="A85" s="182" t="s">
        <v>288</v>
      </c>
      <c r="B85" s="183">
        <v>8312224.66</v>
      </c>
      <c r="C85" s="184">
        <v>1547273.5999999999</v>
      </c>
      <c r="D85" s="183">
        <v>9859498.26</v>
      </c>
      <c r="E85" s="184">
        <v>7513303.859999999</v>
      </c>
      <c r="F85" s="183">
        <v>7513303.859999999</v>
      </c>
      <c r="G85" s="184">
        <v>2346194.400000001</v>
      </c>
    </row>
    <row r="86" spans="1:7" ht="15">
      <c r="A86" s="182" t="s">
        <v>289</v>
      </c>
      <c r="B86" s="183">
        <v>61000000</v>
      </c>
      <c r="C86" s="184">
        <v>-3408013.4</v>
      </c>
      <c r="D86" s="183">
        <v>57591986.599999994</v>
      </c>
      <c r="E86" s="184">
        <v>35611820.64</v>
      </c>
      <c r="F86" s="183">
        <v>35611820.64</v>
      </c>
      <c r="G86" s="184">
        <v>21980165.959999997</v>
      </c>
    </row>
    <row r="87" spans="1:7" ht="15">
      <c r="A87" s="182" t="s">
        <v>290</v>
      </c>
      <c r="B87" s="183">
        <v>17778736.07</v>
      </c>
      <c r="C87" s="184">
        <v>0</v>
      </c>
      <c r="D87" s="183">
        <v>17778736.07</v>
      </c>
      <c r="E87" s="184">
        <v>16343079.29</v>
      </c>
      <c r="F87" s="183">
        <v>14144924.389999999</v>
      </c>
      <c r="G87" s="184">
        <v>1435656.7799999998</v>
      </c>
    </row>
    <row r="88" spans="1:7" ht="15">
      <c r="A88" s="182" t="s">
        <v>291</v>
      </c>
      <c r="B88" s="183">
        <v>35911120.480000004</v>
      </c>
      <c r="C88" s="184">
        <v>-35911120.480000004</v>
      </c>
      <c r="D88" s="183">
        <v>0</v>
      </c>
      <c r="E88" s="184">
        <v>0</v>
      </c>
      <c r="F88" s="183">
        <v>0</v>
      </c>
      <c r="G88" s="184">
        <v>0</v>
      </c>
    </row>
    <row r="89" spans="1:7" ht="15">
      <c r="A89" s="182" t="s">
        <v>292</v>
      </c>
      <c r="B89" s="183">
        <v>20727059.299999997</v>
      </c>
      <c r="C89" s="184">
        <v>-20727059.299999997</v>
      </c>
      <c r="D89" s="183">
        <v>0</v>
      </c>
      <c r="E89" s="184">
        <v>0</v>
      </c>
      <c r="F89" s="183">
        <v>0</v>
      </c>
      <c r="G89" s="184">
        <v>0</v>
      </c>
    </row>
    <row r="90" spans="1:7" ht="15">
      <c r="A90" s="182" t="s">
        <v>293</v>
      </c>
      <c r="B90" s="183">
        <v>20000000</v>
      </c>
      <c r="C90" s="184">
        <v>0</v>
      </c>
      <c r="D90" s="183">
        <v>20000000</v>
      </c>
      <c r="E90" s="184">
        <v>18142181</v>
      </c>
      <c r="F90" s="183">
        <v>18142181</v>
      </c>
      <c r="G90" s="184">
        <v>1857819</v>
      </c>
    </row>
    <row r="91" spans="1:7" ht="15">
      <c r="A91" s="182" t="s">
        <v>294</v>
      </c>
      <c r="B91" s="183">
        <v>6961619.199999999</v>
      </c>
      <c r="C91" s="184">
        <v>0</v>
      </c>
      <c r="D91" s="183">
        <v>6961619.2</v>
      </c>
      <c r="E91" s="184">
        <v>4932685.21</v>
      </c>
      <c r="F91" s="183">
        <v>4857839.25</v>
      </c>
      <c r="G91" s="184">
        <v>2028933.9900000005</v>
      </c>
    </row>
    <row r="92" spans="1:7" ht="15">
      <c r="A92" s="182" t="s">
        <v>295</v>
      </c>
      <c r="B92" s="183">
        <v>18074528.02</v>
      </c>
      <c r="C92" s="184">
        <v>0</v>
      </c>
      <c r="D92" s="183">
        <v>18074528.02</v>
      </c>
      <c r="E92" s="184">
        <v>13547739.01</v>
      </c>
      <c r="F92" s="183">
        <v>13547739.01</v>
      </c>
      <c r="G92" s="184">
        <v>4526789.010000001</v>
      </c>
    </row>
    <row r="93" spans="1:7" ht="15">
      <c r="A93" s="182" t="s">
        <v>296</v>
      </c>
      <c r="B93" s="183">
        <v>38350429.68</v>
      </c>
      <c r="C93" s="184">
        <v>644189</v>
      </c>
      <c r="D93" s="183">
        <v>38994618.68</v>
      </c>
      <c r="E93" s="184">
        <v>23318689.74</v>
      </c>
      <c r="F93" s="183">
        <v>21052369.74</v>
      </c>
      <c r="G93" s="184">
        <v>15675928.94</v>
      </c>
    </row>
    <row r="94" spans="1:7" ht="15">
      <c r="A94" s="182" t="s">
        <v>297</v>
      </c>
      <c r="B94" s="183">
        <v>1500000</v>
      </c>
      <c r="C94" s="184">
        <v>0</v>
      </c>
      <c r="D94" s="183">
        <v>1500000</v>
      </c>
      <c r="E94" s="184">
        <v>1090000</v>
      </c>
      <c r="F94" s="183">
        <v>1090000</v>
      </c>
      <c r="G94" s="184">
        <v>410000</v>
      </c>
    </row>
    <row r="95" spans="1:7" ht="15">
      <c r="A95" s="182" t="s">
        <v>298</v>
      </c>
      <c r="B95" s="183">
        <v>33525321.08</v>
      </c>
      <c r="C95" s="184">
        <v>2261715.66</v>
      </c>
      <c r="D95" s="183">
        <v>35787036.74</v>
      </c>
      <c r="E95" s="184">
        <v>35187036.74</v>
      </c>
      <c r="F95" s="183">
        <v>34494917.2</v>
      </c>
      <c r="G95" s="184">
        <v>600000</v>
      </c>
    </row>
    <row r="96" spans="1:7" ht="15">
      <c r="A96" s="182" t="s">
        <v>299</v>
      </c>
      <c r="B96" s="183">
        <v>24837169.5</v>
      </c>
      <c r="C96" s="184">
        <v>5.820766091346741E-11</v>
      </c>
      <c r="D96" s="183">
        <v>24837169.5</v>
      </c>
      <c r="E96" s="184">
        <v>19307336.689999998</v>
      </c>
      <c r="F96" s="183">
        <v>19307336.689999998</v>
      </c>
      <c r="G96" s="184">
        <v>5529832.810000001</v>
      </c>
    </row>
    <row r="97" spans="1:7" ht="15">
      <c r="A97" s="182" t="s">
        <v>300</v>
      </c>
      <c r="B97" s="183">
        <v>0</v>
      </c>
      <c r="C97" s="184">
        <v>188394422.14</v>
      </c>
      <c r="D97" s="183">
        <v>188394422.14</v>
      </c>
      <c r="E97" s="184">
        <v>139627789.51</v>
      </c>
      <c r="F97" s="183">
        <v>139627789.51</v>
      </c>
      <c r="G97" s="184">
        <v>48766632.629999995</v>
      </c>
    </row>
    <row r="98" spans="1:7" ht="15">
      <c r="A98" s="182" t="s">
        <v>301</v>
      </c>
      <c r="B98" s="183">
        <v>206508499.94</v>
      </c>
      <c r="C98" s="184">
        <v>0</v>
      </c>
      <c r="D98" s="183">
        <v>206508499.94</v>
      </c>
      <c r="E98" s="184">
        <v>162670028.64</v>
      </c>
      <c r="F98" s="183">
        <v>160128628.32</v>
      </c>
      <c r="G98" s="184">
        <v>43838471.3</v>
      </c>
    </row>
    <row r="99" spans="1:7" ht="15">
      <c r="A99" s="182" t="s">
        <v>302</v>
      </c>
      <c r="B99" s="183">
        <v>10827107.649999999</v>
      </c>
      <c r="C99" s="184">
        <v>0</v>
      </c>
      <c r="D99" s="183">
        <v>10827107.649999999</v>
      </c>
      <c r="E99" s="184">
        <v>6130541.6</v>
      </c>
      <c r="F99" s="183">
        <v>6130541.6</v>
      </c>
      <c r="G99" s="184">
        <v>4696566.049999999</v>
      </c>
    </row>
    <row r="100" spans="1:7" ht="15">
      <c r="A100" s="182" t="s">
        <v>303</v>
      </c>
      <c r="B100" s="183">
        <v>10992363.8</v>
      </c>
      <c r="C100" s="184">
        <v>0</v>
      </c>
      <c r="D100" s="183">
        <v>10992363.8</v>
      </c>
      <c r="E100" s="184">
        <v>7670541.76</v>
      </c>
      <c r="F100" s="183">
        <v>7670541.76</v>
      </c>
      <c r="G100" s="184">
        <v>3321822.0400000005</v>
      </c>
    </row>
    <row r="101" spans="1:7" ht="15">
      <c r="A101" s="182" t="s">
        <v>304</v>
      </c>
      <c r="B101" s="183">
        <v>9686463.010000002</v>
      </c>
      <c r="C101" s="184">
        <v>0</v>
      </c>
      <c r="D101" s="183">
        <v>9686463.010000002</v>
      </c>
      <c r="E101" s="184">
        <v>6744625.54</v>
      </c>
      <c r="F101" s="183">
        <v>6744625.54</v>
      </c>
      <c r="G101" s="184">
        <v>2941837.47</v>
      </c>
    </row>
    <row r="102" spans="1:7" ht="15">
      <c r="A102" s="182" t="s">
        <v>305</v>
      </c>
      <c r="B102" s="183">
        <v>29589523.48</v>
      </c>
      <c r="C102" s="184">
        <v>0</v>
      </c>
      <c r="D102" s="183">
        <v>29589523.48</v>
      </c>
      <c r="E102" s="184">
        <v>23428753.34</v>
      </c>
      <c r="F102" s="183">
        <v>23428753.34</v>
      </c>
      <c r="G102" s="184">
        <v>6160770.14</v>
      </c>
    </row>
    <row r="103" spans="1:7" ht="15">
      <c r="A103" s="182" t="s">
        <v>306</v>
      </c>
      <c r="B103" s="183">
        <v>25204438.81</v>
      </c>
      <c r="C103" s="184">
        <v>0</v>
      </c>
      <c r="D103" s="183">
        <v>25204438.81</v>
      </c>
      <c r="E103" s="184">
        <v>17857975.310000002</v>
      </c>
      <c r="F103" s="183">
        <v>17857975.310000002</v>
      </c>
      <c r="G103" s="184">
        <v>7346463.499999998</v>
      </c>
    </row>
    <row r="104" spans="1:7" s="144" customFormat="1" ht="15">
      <c r="A104" s="182" t="s">
        <v>307</v>
      </c>
      <c r="B104" s="183">
        <v>4704313.1</v>
      </c>
      <c r="C104" s="184">
        <v>0</v>
      </c>
      <c r="D104" s="183">
        <v>4704313.1</v>
      </c>
      <c r="E104" s="184">
        <v>3287597.05</v>
      </c>
      <c r="F104" s="183">
        <v>3287597.05</v>
      </c>
      <c r="G104" s="184">
        <v>1416716.0500000003</v>
      </c>
    </row>
    <row r="105" spans="1:7" s="144" customFormat="1" ht="15">
      <c r="A105" s="182" t="s">
        <v>308</v>
      </c>
      <c r="B105" s="183">
        <v>4704313.1</v>
      </c>
      <c r="C105" s="184">
        <v>0</v>
      </c>
      <c r="D105" s="183">
        <v>4704313.1</v>
      </c>
      <c r="E105" s="184">
        <v>2932539.22</v>
      </c>
      <c r="F105" s="183">
        <v>2932539.22</v>
      </c>
      <c r="G105" s="184">
        <v>1771773.88</v>
      </c>
    </row>
    <row r="106" spans="1:7" s="144" customFormat="1" ht="15">
      <c r="A106" s="182" t="s">
        <v>309</v>
      </c>
      <c r="B106" s="183">
        <v>0</v>
      </c>
      <c r="C106" s="184">
        <v>1007154.4000000001</v>
      </c>
      <c r="D106" s="183">
        <v>1007154.4000000001</v>
      </c>
      <c r="E106" s="184">
        <v>629471.5</v>
      </c>
      <c r="F106" s="183">
        <v>629471.5</v>
      </c>
      <c r="G106" s="184">
        <v>377682.9000000001</v>
      </c>
    </row>
    <row r="107" spans="1:7" s="144" customFormat="1" ht="15">
      <c r="A107" s="175" t="s">
        <v>310</v>
      </c>
      <c r="B107" s="176">
        <v>3577895814.3</v>
      </c>
      <c r="C107" s="177">
        <v>643614843.519999</v>
      </c>
      <c r="D107" s="176">
        <v>4221510657.819999</v>
      </c>
      <c r="E107" s="177">
        <v>3085225996.5700006</v>
      </c>
      <c r="F107" s="176">
        <v>3084418852.58</v>
      </c>
      <c r="G107" s="177">
        <v>1136284661.2499995</v>
      </c>
    </row>
    <row r="108" spans="1:7" s="144" customFormat="1" ht="15">
      <c r="A108" s="178" t="s">
        <v>311</v>
      </c>
      <c r="B108" s="176">
        <v>3577895814.3</v>
      </c>
      <c r="C108" s="177">
        <v>643614843.519999</v>
      </c>
      <c r="D108" s="176">
        <v>4221510657.819999</v>
      </c>
      <c r="E108" s="177">
        <v>3085225996.5700006</v>
      </c>
      <c r="F108" s="176">
        <v>3084418852.58</v>
      </c>
      <c r="G108" s="177">
        <v>1136284661.2499995</v>
      </c>
    </row>
    <row r="109" spans="1:7" s="144" customFormat="1" ht="15">
      <c r="A109" s="179" t="s">
        <v>312</v>
      </c>
      <c r="B109" s="176">
        <v>3577895814.3</v>
      </c>
      <c r="C109" s="177">
        <v>643614843.519999</v>
      </c>
      <c r="D109" s="176">
        <v>4221510657.819999</v>
      </c>
      <c r="E109" s="177">
        <v>3085225996.5700006</v>
      </c>
      <c r="F109" s="176">
        <v>3084418852.58</v>
      </c>
      <c r="G109" s="177">
        <v>1136284661.2499995</v>
      </c>
    </row>
    <row r="110" spans="1:7" s="144" customFormat="1" ht="15">
      <c r="A110" s="180" t="s">
        <v>313</v>
      </c>
      <c r="B110" s="176">
        <v>3577895814.3</v>
      </c>
      <c r="C110" s="177">
        <v>643614843.519999</v>
      </c>
      <c r="D110" s="176">
        <v>4221510657.819999</v>
      </c>
      <c r="E110" s="177">
        <v>3085225996.5700006</v>
      </c>
      <c r="F110" s="176">
        <v>3084418852.58</v>
      </c>
      <c r="G110" s="177">
        <v>1136284661.2499995</v>
      </c>
    </row>
    <row r="111" spans="1:7" s="144" customFormat="1" ht="15">
      <c r="A111" s="181" t="s">
        <v>314</v>
      </c>
      <c r="B111" s="176">
        <v>3577895814.3</v>
      </c>
      <c r="C111" s="177">
        <v>643614843.519999</v>
      </c>
      <c r="D111" s="176">
        <v>4221510657.819999</v>
      </c>
      <c r="E111" s="177">
        <v>3085225996.5700006</v>
      </c>
      <c r="F111" s="176">
        <v>3084418852.58</v>
      </c>
      <c r="G111" s="177">
        <v>1136284661.2499995</v>
      </c>
    </row>
    <row r="112" spans="1:7" ht="15">
      <c r="A112" s="182" t="s">
        <v>315</v>
      </c>
      <c r="B112" s="183">
        <v>0</v>
      </c>
      <c r="C112" s="184">
        <v>1110434078.52</v>
      </c>
      <c r="D112" s="183">
        <v>1110434078.52</v>
      </c>
      <c r="E112" s="184">
        <v>832336221.75</v>
      </c>
      <c r="F112" s="183">
        <v>832336221.75</v>
      </c>
      <c r="G112" s="184">
        <v>278097856.77</v>
      </c>
    </row>
    <row r="113" spans="1:7" ht="15">
      <c r="A113" s="182" t="s">
        <v>316</v>
      </c>
      <c r="B113" s="183">
        <v>0</v>
      </c>
      <c r="C113" s="184">
        <v>30642581.509999998</v>
      </c>
      <c r="D113" s="183">
        <v>30642581.509999998</v>
      </c>
      <c r="E113" s="184">
        <v>21366850.15</v>
      </c>
      <c r="F113" s="183">
        <v>21366850.15</v>
      </c>
      <c r="G113" s="184">
        <v>9275731.36</v>
      </c>
    </row>
    <row r="114" spans="1:7" ht="15">
      <c r="A114" s="182" t="s">
        <v>317</v>
      </c>
      <c r="B114" s="183">
        <v>0</v>
      </c>
      <c r="C114" s="184">
        <v>22046571.130000003</v>
      </c>
      <c r="D114" s="183">
        <v>22046571.130000003</v>
      </c>
      <c r="E114" s="184">
        <v>16204424.59</v>
      </c>
      <c r="F114" s="183">
        <v>16204424.59</v>
      </c>
      <c r="G114" s="184">
        <v>5842146.54</v>
      </c>
    </row>
    <row r="115" spans="1:7" ht="15">
      <c r="A115" s="182" t="s">
        <v>318</v>
      </c>
      <c r="B115" s="183">
        <v>0</v>
      </c>
      <c r="C115" s="184">
        <v>37008197.58</v>
      </c>
      <c r="D115" s="183">
        <v>37008197.58</v>
      </c>
      <c r="E115" s="184">
        <v>27166753.05</v>
      </c>
      <c r="F115" s="183">
        <v>27166753.05</v>
      </c>
      <c r="G115" s="184">
        <v>9841444.53</v>
      </c>
    </row>
    <row r="116" spans="1:7" ht="15">
      <c r="A116" s="182" t="s">
        <v>319</v>
      </c>
      <c r="B116" s="183">
        <v>0</v>
      </c>
      <c r="C116" s="184">
        <v>17734444.55</v>
      </c>
      <c r="D116" s="183">
        <v>17734444.55</v>
      </c>
      <c r="E116" s="184">
        <v>13102985.43</v>
      </c>
      <c r="F116" s="183">
        <v>13102985.43</v>
      </c>
      <c r="G116" s="184">
        <v>4631459.12</v>
      </c>
    </row>
    <row r="117" spans="1:7" ht="15">
      <c r="A117" s="182" t="s">
        <v>320</v>
      </c>
      <c r="B117" s="183">
        <v>0</v>
      </c>
      <c r="C117" s="184">
        <v>9049003.48</v>
      </c>
      <c r="D117" s="183">
        <v>9049003.48</v>
      </c>
      <c r="E117" s="184">
        <v>6644127.75</v>
      </c>
      <c r="F117" s="183">
        <v>6644127.75</v>
      </c>
      <c r="G117" s="184">
        <v>2404875.73</v>
      </c>
    </row>
    <row r="118" spans="1:7" ht="15">
      <c r="A118" s="182" t="s">
        <v>321</v>
      </c>
      <c r="B118" s="183">
        <v>0</v>
      </c>
      <c r="C118" s="184">
        <v>17873908.119999997</v>
      </c>
      <c r="D118" s="183">
        <v>17873908.119999997</v>
      </c>
      <c r="E118" s="184">
        <v>13216459.76</v>
      </c>
      <c r="F118" s="183">
        <v>13216459.76</v>
      </c>
      <c r="G118" s="184">
        <v>4657448.359999999</v>
      </c>
    </row>
    <row r="119" spans="1:7" ht="15">
      <c r="A119" s="182" t="s">
        <v>322</v>
      </c>
      <c r="B119" s="183">
        <v>0</v>
      </c>
      <c r="C119" s="184">
        <v>41554232.019999996</v>
      </c>
      <c r="D119" s="183">
        <v>41554232.019999996</v>
      </c>
      <c r="E119" s="184">
        <v>30820418.909999996</v>
      </c>
      <c r="F119" s="183">
        <v>30820418.909999996</v>
      </c>
      <c r="G119" s="184">
        <v>10733813.110000001</v>
      </c>
    </row>
    <row r="120" spans="1:7" ht="15">
      <c r="A120" s="182" t="s">
        <v>323</v>
      </c>
      <c r="B120" s="183">
        <v>0</v>
      </c>
      <c r="C120" s="184">
        <v>11669969.71</v>
      </c>
      <c r="D120" s="183">
        <v>11669969.71</v>
      </c>
      <c r="E120" s="184">
        <v>8572681.56</v>
      </c>
      <c r="F120" s="183">
        <v>8572681.56</v>
      </c>
      <c r="G120" s="184">
        <v>3097288.1500000004</v>
      </c>
    </row>
    <row r="121" spans="1:7" ht="15">
      <c r="A121" s="182" t="s">
        <v>324</v>
      </c>
      <c r="B121" s="183">
        <v>0</v>
      </c>
      <c r="C121" s="184">
        <v>7012889.85</v>
      </c>
      <c r="D121" s="183">
        <v>7012889.85</v>
      </c>
      <c r="E121" s="184">
        <v>5294607.18</v>
      </c>
      <c r="F121" s="183">
        <v>5294607.18</v>
      </c>
      <c r="G121" s="184">
        <v>1718282.67</v>
      </c>
    </row>
    <row r="122" spans="1:7" ht="15">
      <c r="A122" s="182" t="s">
        <v>325</v>
      </c>
      <c r="B122" s="183">
        <v>0</v>
      </c>
      <c r="C122" s="184">
        <v>37470424.18</v>
      </c>
      <c r="D122" s="183">
        <v>37470424.18</v>
      </c>
      <c r="E122" s="184">
        <v>27697925.09</v>
      </c>
      <c r="F122" s="183">
        <v>27697925.09</v>
      </c>
      <c r="G122" s="184">
        <v>9772499.089999998</v>
      </c>
    </row>
    <row r="123" spans="1:7" ht="15">
      <c r="A123" s="185" t="s">
        <v>326</v>
      </c>
      <c r="B123" s="186">
        <v>0</v>
      </c>
      <c r="C123" s="187">
        <v>65397453.75</v>
      </c>
      <c r="D123" s="186">
        <v>65397453.75</v>
      </c>
      <c r="E123" s="187">
        <v>47914699.370000005</v>
      </c>
      <c r="F123" s="186">
        <v>47914699.370000005</v>
      </c>
      <c r="G123" s="187">
        <v>17482754.380000003</v>
      </c>
    </row>
    <row r="124" spans="1:7" ht="15">
      <c r="A124" s="182" t="s">
        <v>327</v>
      </c>
      <c r="B124" s="183">
        <v>0</v>
      </c>
      <c r="C124" s="184">
        <v>62991067.910000004</v>
      </c>
      <c r="D124" s="183">
        <v>62991067.910000004</v>
      </c>
      <c r="E124" s="184">
        <v>46343498.06</v>
      </c>
      <c r="F124" s="183">
        <v>46343498.06</v>
      </c>
      <c r="G124" s="184">
        <v>16647569.85</v>
      </c>
    </row>
    <row r="125" spans="1:7" ht="15">
      <c r="A125" s="182" t="s">
        <v>328</v>
      </c>
      <c r="B125" s="183">
        <v>0</v>
      </c>
      <c r="C125" s="184">
        <v>14993794.01</v>
      </c>
      <c r="D125" s="183">
        <v>14993794.01</v>
      </c>
      <c r="E125" s="184">
        <v>11110824.5</v>
      </c>
      <c r="F125" s="183">
        <v>11110824.5</v>
      </c>
      <c r="G125" s="184">
        <v>3882969.51</v>
      </c>
    </row>
    <row r="126" spans="1:7" ht="15">
      <c r="A126" s="182" t="s">
        <v>329</v>
      </c>
      <c r="B126" s="183">
        <v>0</v>
      </c>
      <c r="C126" s="184">
        <v>19195035.299999997</v>
      </c>
      <c r="D126" s="183">
        <v>19195035.299999997</v>
      </c>
      <c r="E126" s="184">
        <v>14145364.07</v>
      </c>
      <c r="F126" s="183">
        <v>14145364.07</v>
      </c>
      <c r="G126" s="184">
        <v>5049671.2299999995</v>
      </c>
    </row>
    <row r="127" spans="1:7" ht="15">
      <c r="A127" s="182" t="s">
        <v>330</v>
      </c>
      <c r="B127" s="183">
        <v>0</v>
      </c>
      <c r="C127" s="184">
        <v>28368800.55</v>
      </c>
      <c r="D127" s="183">
        <v>28368800.55</v>
      </c>
      <c r="E127" s="184">
        <v>21635085.35</v>
      </c>
      <c r="F127" s="183">
        <v>21415125.35</v>
      </c>
      <c r="G127" s="184">
        <v>6733715.199999999</v>
      </c>
    </row>
    <row r="128" spans="1:7" ht="15">
      <c r="A128" s="182" t="s">
        <v>331</v>
      </c>
      <c r="B128" s="183">
        <v>0</v>
      </c>
      <c r="C128" s="184">
        <v>12825030.719999999</v>
      </c>
      <c r="D128" s="183">
        <v>12825030.719999999</v>
      </c>
      <c r="E128" s="184">
        <v>9418005.76</v>
      </c>
      <c r="F128" s="183">
        <v>9418005.76</v>
      </c>
      <c r="G128" s="184">
        <v>3407024.96</v>
      </c>
    </row>
    <row r="129" spans="1:7" ht="15">
      <c r="A129" s="182" t="s">
        <v>332</v>
      </c>
      <c r="B129" s="183">
        <v>0</v>
      </c>
      <c r="C129" s="184">
        <v>12746602.17</v>
      </c>
      <c r="D129" s="183">
        <v>12746602.17</v>
      </c>
      <c r="E129" s="184">
        <v>10959452.7</v>
      </c>
      <c r="F129" s="183">
        <v>10959452.7</v>
      </c>
      <c r="G129" s="184">
        <v>1787149.4700000002</v>
      </c>
    </row>
    <row r="130" spans="1:7" ht="15">
      <c r="A130" s="182" t="s">
        <v>333</v>
      </c>
      <c r="B130" s="183">
        <v>0</v>
      </c>
      <c r="C130" s="184">
        <v>18311612.52</v>
      </c>
      <c r="D130" s="183">
        <v>18311612.52</v>
      </c>
      <c r="E130" s="184">
        <v>13358785.37</v>
      </c>
      <c r="F130" s="183">
        <v>13358785.37</v>
      </c>
      <c r="G130" s="184">
        <v>4952827.15</v>
      </c>
    </row>
    <row r="131" spans="1:7" ht="15">
      <c r="A131" s="182" t="s">
        <v>334</v>
      </c>
      <c r="B131" s="183">
        <v>0</v>
      </c>
      <c r="C131" s="184">
        <v>20101712.11</v>
      </c>
      <c r="D131" s="183">
        <v>20101712.11</v>
      </c>
      <c r="E131" s="184">
        <v>14837800.790000001</v>
      </c>
      <c r="F131" s="183">
        <v>14837800.790000001</v>
      </c>
      <c r="G131" s="184">
        <v>5263911.32</v>
      </c>
    </row>
    <row r="132" spans="1:7" ht="15">
      <c r="A132" s="182" t="s">
        <v>335</v>
      </c>
      <c r="B132" s="183">
        <v>0</v>
      </c>
      <c r="C132" s="184">
        <v>12917939.39</v>
      </c>
      <c r="D132" s="183">
        <v>12917939.39</v>
      </c>
      <c r="E132" s="184">
        <v>9472065.920000002</v>
      </c>
      <c r="F132" s="183">
        <v>9472065.920000002</v>
      </c>
      <c r="G132" s="184">
        <v>3445873.4699999997</v>
      </c>
    </row>
    <row r="133" spans="1:7" ht="15">
      <c r="A133" s="182" t="s">
        <v>336</v>
      </c>
      <c r="B133" s="183">
        <v>0</v>
      </c>
      <c r="C133" s="184">
        <v>16400175.82</v>
      </c>
      <c r="D133" s="183">
        <v>16400175.82</v>
      </c>
      <c r="E133" s="184">
        <v>12034089.16</v>
      </c>
      <c r="F133" s="183">
        <v>12034089.16</v>
      </c>
      <c r="G133" s="184">
        <v>4366086.66</v>
      </c>
    </row>
    <row r="134" spans="1:7" ht="15">
      <c r="A134" s="182" t="s">
        <v>337</v>
      </c>
      <c r="B134" s="183">
        <v>0</v>
      </c>
      <c r="C134" s="184">
        <v>81913315.15</v>
      </c>
      <c r="D134" s="183">
        <v>81913315.15</v>
      </c>
      <c r="E134" s="184">
        <v>60620029.620000005</v>
      </c>
      <c r="F134" s="183">
        <v>60620029.620000005</v>
      </c>
      <c r="G134" s="184">
        <v>21293285.529999997</v>
      </c>
    </row>
    <row r="135" spans="1:7" ht="15">
      <c r="A135" s="182" t="s">
        <v>338</v>
      </c>
      <c r="B135" s="183">
        <v>0</v>
      </c>
      <c r="C135" s="184">
        <v>41655313.120000005</v>
      </c>
      <c r="D135" s="183">
        <v>41655313.120000005</v>
      </c>
      <c r="E135" s="184">
        <v>30602528.05</v>
      </c>
      <c r="F135" s="183">
        <v>30602528.05</v>
      </c>
      <c r="G135" s="184">
        <v>11052785.069999998</v>
      </c>
    </row>
    <row r="136" spans="1:7" ht="15">
      <c r="A136" s="182" t="s">
        <v>339</v>
      </c>
      <c r="B136" s="183">
        <v>0</v>
      </c>
      <c r="C136" s="184">
        <v>28589110.03</v>
      </c>
      <c r="D136" s="183">
        <v>28589110.03</v>
      </c>
      <c r="E136" s="184">
        <v>20633588.19</v>
      </c>
      <c r="F136" s="183">
        <v>20633588.19</v>
      </c>
      <c r="G136" s="184">
        <v>7955521.840000001</v>
      </c>
    </row>
    <row r="137" spans="1:7" ht="15">
      <c r="A137" s="182" t="s">
        <v>340</v>
      </c>
      <c r="B137" s="183">
        <v>0</v>
      </c>
      <c r="C137" s="184">
        <v>9658364.82</v>
      </c>
      <c r="D137" s="183">
        <v>9658364.82</v>
      </c>
      <c r="E137" s="184">
        <v>7168152.52</v>
      </c>
      <c r="F137" s="183">
        <v>7168152.52</v>
      </c>
      <c r="G137" s="184">
        <v>2490212.3</v>
      </c>
    </row>
    <row r="138" spans="1:7" ht="15">
      <c r="A138" s="182" t="s">
        <v>341</v>
      </c>
      <c r="B138" s="183">
        <v>0</v>
      </c>
      <c r="C138" s="184">
        <v>14289382.94</v>
      </c>
      <c r="D138" s="183">
        <v>14289382.94</v>
      </c>
      <c r="E138" s="184">
        <v>10487739.489999998</v>
      </c>
      <c r="F138" s="183">
        <v>10487739.489999998</v>
      </c>
      <c r="G138" s="184">
        <v>3801643.4499999997</v>
      </c>
    </row>
    <row r="139" spans="1:7" ht="15">
      <c r="A139" s="182" t="s">
        <v>342</v>
      </c>
      <c r="B139" s="183">
        <v>0</v>
      </c>
      <c r="C139" s="184">
        <v>10178605.78</v>
      </c>
      <c r="D139" s="183">
        <v>10178605.78</v>
      </c>
      <c r="E139" s="184">
        <v>7316271.04</v>
      </c>
      <c r="F139" s="183">
        <v>7316271.04</v>
      </c>
      <c r="G139" s="184">
        <v>2862334.7399999998</v>
      </c>
    </row>
    <row r="140" spans="1:7" ht="15">
      <c r="A140" s="182" t="s">
        <v>343</v>
      </c>
      <c r="B140" s="183">
        <v>0</v>
      </c>
      <c r="C140" s="184">
        <v>37120600.879999995</v>
      </c>
      <c r="D140" s="183">
        <v>37120600.879999995</v>
      </c>
      <c r="E140" s="184">
        <v>28231873.05</v>
      </c>
      <c r="F140" s="183">
        <v>28231873.05</v>
      </c>
      <c r="G140" s="184">
        <v>8888727.829999998</v>
      </c>
    </row>
    <row r="141" spans="1:7" ht="15">
      <c r="A141" s="182" t="s">
        <v>344</v>
      </c>
      <c r="B141" s="183">
        <v>0</v>
      </c>
      <c r="C141" s="184">
        <v>124597482.80000001</v>
      </c>
      <c r="D141" s="183">
        <v>124597482.80000001</v>
      </c>
      <c r="E141" s="184">
        <v>93797698.67000002</v>
      </c>
      <c r="F141" s="183">
        <v>93797698.67000002</v>
      </c>
      <c r="G141" s="184">
        <v>30799784.130000003</v>
      </c>
    </row>
    <row r="142" spans="1:7" ht="15">
      <c r="A142" s="182" t="s">
        <v>345</v>
      </c>
      <c r="B142" s="183">
        <v>0</v>
      </c>
      <c r="C142" s="184">
        <v>257057357.56</v>
      </c>
      <c r="D142" s="183">
        <v>257057357.56</v>
      </c>
      <c r="E142" s="184">
        <v>189322084.82</v>
      </c>
      <c r="F142" s="183">
        <v>189322084.82</v>
      </c>
      <c r="G142" s="184">
        <v>67735272.74</v>
      </c>
    </row>
    <row r="143" spans="1:7" ht="15">
      <c r="A143" s="182" t="s">
        <v>346</v>
      </c>
      <c r="B143" s="183">
        <v>0</v>
      </c>
      <c r="C143" s="184">
        <v>46644452.95</v>
      </c>
      <c r="D143" s="183">
        <v>46644452.95</v>
      </c>
      <c r="E143" s="184">
        <v>34292220.14</v>
      </c>
      <c r="F143" s="183">
        <v>34292220.14</v>
      </c>
      <c r="G143" s="184">
        <v>12352232.81</v>
      </c>
    </row>
    <row r="144" spans="1:7" ht="15">
      <c r="A144" s="182" t="s">
        <v>347</v>
      </c>
      <c r="B144" s="183">
        <v>0</v>
      </c>
      <c r="C144" s="184">
        <v>20208336.67</v>
      </c>
      <c r="D144" s="183">
        <v>20208336.67</v>
      </c>
      <c r="E144" s="184">
        <v>14811452.92</v>
      </c>
      <c r="F144" s="183">
        <v>14811452.92</v>
      </c>
      <c r="G144" s="184">
        <v>5396883.75</v>
      </c>
    </row>
    <row r="145" spans="1:7" ht="15">
      <c r="A145" s="182" t="s">
        <v>348</v>
      </c>
      <c r="B145" s="183">
        <v>0</v>
      </c>
      <c r="C145" s="184">
        <v>7499214.43</v>
      </c>
      <c r="D145" s="183">
        <v>7499214.43</v>
      </c>
      <c r="E145" s="184">
        <v>5513458.6</v>
      </c>
      <c r="F145" s="183">
        <v>5513458.6</v>
      </c>
      <c r="G145" s="184">
        <v>1985755.8299999998</v>
      </c>
    </row>
    <row r="146" spans="1:7" ht="15">
      <c r="A146" s="182" t="s">
        <v>349</v>
      </c>
      <c r="B146" s="183">
        <v>0</v>
      </c>
      <c r="C146" s="184">
        <v>33087635.6</v>
      </c>
      <c r="D146" s="183">
        <v>33087635.6</v>
      </c>
      <c r="E146" s="184">
        <v>28304135.46</v>
      </c>
      <c r="F146" s="183">
        <v>28304135.46</v>
      </c>
      <c r="G146" s="184">
        <v>4783500.140000001</v>
      </c>
    </row>
    <row r="147" spans="1:7" ht="15">
      <c r="A147" s="182" t="s">
        <v>350</v>
      </c>
      <c r="B147" s="183">
        <v>0</v>
      </c>
      <c r="C147" s="184">
        <v>18818540.990000002</v>
      </c>
      <c r="D147" s="183">
        <v>18818540.990000002</v>
      </c>
      <c r="E147" s="184">
        <v>16054721.83</v>
      </c>
      <c r="F147" s="183">
        <v>16054721.83</v>
      </c>
      <c r="G147" s="184">
        <v>2763819.1599999997</v>
      </c>
    </row>
    <row r="148" spans="1:7" ht="15">
      <c r="A148" s="182" t="s">
        <v>351</v>
      </c>
      <c r="B148" s="183">
        <v>0</v>
      </c>
      <c r="C148" s="184">
        <v>38947928.44</v>
      </c>
      <c r="D148" s="183">
        <v>38947928.44</v>
      </c>
      <c r="E148" s="184">
        <v>33570918.51</v>
      </c>
      <c r="F148" s="183">
        <v>33472201.509999998</v>
      </c>
      <c r="G148" s="184">
        <v>5377009.93</v>
      </c>
    </row>
    <row r="149" spans="1:7" ht="15">
      <c r="A149" s="182" t="s">
        <v>352</v>
      </c>
      <c r="B149" s="183">
        <v>0</v>
      </c>
      <c r="C149" s="184">
        <v>158930907.97</v>
      </c>
      <c r="D149" s="183">
        <v>158930907.97</v>
      </c>
      <c r="E149" s="184">
        <v>137969995.94</v>
      </c>
      <c r="F149" s="183">
        <v>137969995.94</v>
      </c>
      <c r="G149" s="184">
        <v>20960912.029999997</v>
      </c>
    </row>
    <row r="150" spans="1:7" ht="15">
      <c r="A150" s="182" t="s">
        <v>353</v>
      </c>
      <c r="B150" s="183">
        <v>0</v>
      </c>
      <c r="C150" s="184">
        <v>9943759.83</v>
      </c>
      <c r="D150" s="183">
        <v>9943759.83</v>
      </c>
      <c r="E150" s="184">
        <v>8579565.58</v>
      </c>
      <c r="F150" s="183">
        <v>8579565.58</v>
      </c>
      <c r="G150" s="184">
        <v>1364194.25</v>
      </c>
    </row>
    <row r="151" spans="1:7" ht="15">
      <c r="A151" s="182" t="s">
        <v>354</v>
      </c>
      <c r="B151" s="183">
        <v>0</v>
      </c>
      <c r="C151" s="184">
        <v>10326739.69</v>
      </c>
      <c r="D151" s="183">
        <v>10326739.69</v>
      </c>
      <c r="E151" s="184">
        <v>8905442.559999999</v>
      </c>
      <c r="F151" s="183">
        <v>8905442.559999999</v>
      </c>
      <c r="G151" s="184">
        <v>1421297.13</v>
      </c>
    </row>
    <row r="152" spans="1:7" ht="15">
      <c r="A152" s="182" t="s">
        <v>355</v>
      </c>
      <c r="B152" s="183">
        <v>0</v>
      </c>
      <c r="C152" s="184">
        <v>27121784.310000002</v>
      </c>
      <c r="D152" s="183">
        <v>27121784.310000002</v>
      </c>
      <c r="E152" s="184">
        <v>23469024.48</v>
      </c>
      <c r="F152" s="183">
        <v>23469024.48</v>
      </c>
      <c r="G152" s="184">
        <v>3652759.83</v>
      </c>
    </row>
    <row r="153" spans="1:7" ht="15">
      <c r="A153" s="182" t="s">
        <v>356</v>
      </c>
      <c r="B153" s="183">
        <v>0</v>
      </c>
      <c r="C153" s="184">
        <v>13753506.5</v>
      </c>
      <c r="D153" s="183">
        <v>13753506.5</v>
      </c>
      <c r="E153" s="184">
        <v>11936530.99</v>
      </c>
      <c r="F153" s="183">
        <v>11936530.99</v>
      </c>
      <c r="G153" s="184">
        <v>1816975.5099999998</v>
      </c>
    </row>
    <row r="154" spans="1:7" ht="15">
      <c r="A154" s="182" t="s">
        <v>357</v>
      </c>
      <c r="B154" s="183">
        <v>0</v>
      </c>
      <c r="C154" s="184">
        <v>21672376.67</v>
      </c>
      <c r="D154" s="183">
        <v>21672376.67</v>
      </c>
      <c r="E154" s="184">
        <v>18680874.02</v>
      </c>
      <c r="F154" s="183">
        <v>18680874.02</v>
      </c>
      <c r="G154" s="184">
        <v>2991502.6499999994</v>
      </c>
    </row>
    <row r="155" spans="1:7" ht="15">
      <c r="A155" s="182" t="s">
        <v>358</v>
      </c>
      <c r="B155" s="183">
        <v>0</v>
      </c>
      <c r="C155" s="184">
        <v>7744811.19</v>
      </c>
      <c r="D155" s="183">
        <v>7744811.19</v>
      </c>
      <c r="E155" s="184">
        <v>6633155.09</v>
      </c>
      <c r="F155" s="183">
        <v>6633155.09</v>
      </c>
      <c r="G155" s="184">
        <v>1111656.1</v>
      </c>
    </row>
    <row r="156" spans="1:7" ht="15">
      <c r="A156" s="182" t="s">
        <v>359</v>
      </c>
      <c r="B156" s="183">
        <v>0</v>
      </c>
      <c r="C156" s="184">
        <v>39050697.75</v>
      </c>
      <c r="D156" s="183">
        <v>39050697.75</v>
      </c>
      <c r="E156" s="184">
        <v>33435088.29</v>
      </c>
      <c r="F156" s="183">
        <v>33435088.29</v>
      </c>
      <c r="G156" s="184">
        <v>5615609.459999999</v>
      </c>
    </row>
    <row r="157" spans="1:7" ht="15">
      <c r="A157" s="182" t="s">
        <v>360</v>
      </c>
      <c r="B157" s="183">
        <v>0</v>
      </c>
      <c r="C157" s="184">
        <v>20222525.83</v>
      </c>
      <c r="D157" s="183">
        <v>20222525.83</v>
      </c>
      <c r="E157" s="184">
        <v>17414054.44</v>
      </c>
      <c r="F157" s="183">
        <v>17414054.44</v>
      </c>
      <c r="G157" s="184">
        <v>2808471.3899999997</v>
      </c>
    </row>
    <row r="158" spans="1:7" ht="15">
      <c r="A158" s="182" t="s">
        <v>361</v>
      </c>
      <c r="B158" s="183">
        <v>0</v>
      </c>
      <c r="C158" s="184">
        <v>19798011.15</v>
      </c>
      <c r="D158" s="183">
        <v>19798011.15</v>
      </c>
      <c r="E158" s="184">
        <v>17042127.72</v>
      </c>
      <c r="F158" s="183">
        <v>17042127.72</v>
      </c>
      <c r="G158" s="184">
        <v>2755883.4299999997</v>
      </c>
    </row>
    <row r="159" spans="1:7" ht="15">
      <c r="A159" s="182" t="s">
        <v>362</v>
      </c>
      <c r="B159" s="183">
        <v>0</v>
      </c>
      <c r="C159" s="184">
        <v>11931335.870000001</v>
      </c>
      <c r="D159" s="183">
        <v>11931335.870000001</v>
      </c>
      <c r="E159" s="184">
        <v>10276454.56</v>
      </c>
      <c r="F159" s="183">
        <v>10276454.56</v>
      </c>
      <c r="G159" s="184">
        <v>1654881.31</v>
      </c>
    </row>
    <row r="160" spans="1:7" ht="15">
      <c r="A160" s="182" t="s">
        <v>363</v>
      </c>
      <c r="B160" s="183">
        <v>0</v>
      </c>
      <c r="C160" s="184">
        <v>14177792.91</v>
      </c>
      <c r="D160" s="183">
        <v>14177792.91</v>
      </c>
      <c r="E160" s="184">
        <v>12142641.42</v>
      </c>
      <c r="F160" s="183">
        <v>12142641.42</v>
      </c>
      <c r="G160" s="184">
        <v>2035151.4900000002</v>
      </c>
    </row>
    <row r="161" spans="1:7" ht="15">
      <c r="A161" s="182" t="s">
        <v>364</v>
      </c>
      <c r="B161" s="183">
        <v>0</v>
      </c>
      <c r="C161" s="184">
        <v>14265151.8</v>
      </c>
      <c r="D161" s="183">
        <v>14265151.8</v>
      </c>
      <c r="E161" s="184">
        <v>12290912.47</v>
      </c>
      <c r="F161" s="183">
        <v>12290912.47</v>
      </c>
      <c r="G161" s="184">
        <v>1974239.33</v>
      </c>
    </row>
    <row r="162" spans="1:7" ht="15">
      <c r="A162" s="182" t="s">
        <v>365</v>
      </c>
      <c r="B162" s="183">
        <v>0</v>
      </c>
      <c r="C162" s="184">
        <v>21927768.32</v>
      </c>
      <c r="D162" s="183">
        <v>21927768.32</v>
      </c>
      <c r="E162" s="184">
        <v>18835630.02</v>
      </c>
      <c r="F162" s="183">
        <v>18835630.02</v>
      </c>
      <c r="G162" s="184">
        <v>3092138.3</v>
      </c>
    </row>
    <row r="163" spans="1:7" ht="15">
      <c r="A163" s="182" t="s">
        <v>366</v>
      </c>
      <c r="B163" s="183">
        <v>0</v>
      </c>
      <c r="C163" s="184">
        <v>21576199.61</v>
      </c>
      <c r="D163" s="183">
        <v>21576199.61</v>
      </c>
      <c r="E163" s="184">
        <v>18631095.259999998</v>
      </c>
      <c r="F163" s="183">
        <v>18631095.259999998</v>
      </c>
      <c r="G163" s="184">
        <v>2945104.3500000006</v>
      </c>
    </row>
    <row r="164" spans="1:7" ht="15">
      <c r="A164" s="182" t="s">
        <v>367</v>
      </c>
      <c r="B164" s="183">
        <v>0</v>
      </c>
      <c r="C164" s="184">
        <v>61015759.56</v>
      </c>
      <c r="D164" s="183">
        <v>61015759.56</v>
      </c>
      <c r="E164" s="184">
        <v>52621832.18</v>
      </c>
      <c r="F164" s="183">
        <v>52621832.18</v>
      </c>
      <c r="G164" s="184">
        <v>8393927.379999999</v>
      </c>
    </row>
    <row r="165" spans="1:7" ht="15">
      <c r="A165" s="182" t="s">
        <v>368</v>
      </c>
      <c r="B165" s="183">
        <v>0</v>
      </c>
      <c r="C165" s="184">
        <v>8540365.41</v>
      </c>
      <c r="D165" s="183">
        <v>8540365.41</v>
      </c>
      <c r="E165" s="184">
        <v>7513619.12</v>
      </c>
      <c r="F165" s="183">
        <v>7513619.12</v>
      </c>
      <c r="G165" s="184">
        <v>1026746.2900000002</v>
      </c>
    </row>
    <row r="166" spans="1:7" ht="15">
      <c r="A166" s="182" t="s">
        <v>369</v>
      </c>
      <c r="B166" s="183">
        <v>0</v>
      </c>
      <c r="C166" s="184">
        <v>42666324.31</v>
      </c>
      <c r="D166" s="183">
        <v>42666324.31</v>
      </c>
      <c r="E166" s="184">
        <v>36876129.26</v>
      </c>
      <c r="F166" s="183">
        <v>36607635.86</v>
      </c>
      <c r="G166" s="184">
        <v>5790195.05</v>
      </c>
    </row>
    <row r="167" spans="1:7" ht="15">
      <c r="A167" s="182" t="s">
        <v>370</v>
      </c>
      <c r="B167" s="183">
        <v>0</v>
      </c>
      <c r="C167" s="184">
        <v>63152308.489999995</v>
      </c>
      <c r="D167" s="183">
        <v>63152308.489999995</v>
      </c>
      <c r="E167" s="184">
        <v>54890154.07</v>
      </c>
      <c r="F167" s="183">
        <v>54789040.87</v>
      </c>
      <c r="G167" s="184">
        <v>8262154.419999999</v>
      </c>
    </row>
    <row r="168" spans="1:7" ht="15">
      <c r="A168" s="182" t="s">
        <v>371</v>
      </c>
      <c r="B168" s="183">
        <v>0</v>
      </c>
      <c r="C168" s="184">
        <v>36500492.61</v>
      </c>
      <c r="D168" s="183">
        <v>36500492.61</v>
      </c>
      <c r="E168" s="184">
        <v>31448338.62</v>
      </c>
      <c r="F168" s="183">
        <v>31448338.62</v>
      </c>
      <c r="G168" s="184">
        <v>5052153.99</v>
      </c>
    </row>
    <row r="169" spans="1:7" ht="15">
      <c r="A169" s="182" t="s">
        <v>372</v>
      </c>
      <c r="B169" s="183">
        <v>0</v>
      </c>
      <c r="C169" s="184">
        <v>34919615.9</v>
      </c>
      <c r="D169" s="183">
        <v>34919615.9</v>
      </c>
      <c r="E169" s="184">
        <v>25895973.11</v>
      </c>
      <c r="F169" s="183">
        <v>25895973.11</v>
      </c>
      <c r="G169" s="184">
        <v>9023642.79</v>
      </c>
    </row>
    <row r="170" spans="1:7" ht="15">
      <c r="A170" s="182" t="s">
        <v>373</v>
      </c>
      <c r="B170" s="183">
        <v>0</v>
      </c>
      <c r="C170" s="184">
        <v>37776178.94</v>
      </c>
      <c r="D170" s="183">
        <v>37776178.94</v>
      </c>
      <c r="E170" s="184">
        <v>27730780.75</v>
      </c>
      <c r="F170" s="183">
        <v>27730780.75</v>
      </c>
      <c r="G170" s="184">
        <v>10045398.19</v>
      </c>
    </row>
    <row r="171" spans="1:7" ht="15">
      <c r="A171" s="182" t="s">
        <v>374</v>
      </c>
      <c r="B171" s="183">
        <v>0</v>
      </c>
      <c r="C171" s="184">
        <v>52759845.79</v>
      </c>
      <c r="D171" s="183">
        <v>52759845.79</v>
      </c>
      <c r="E171" s="184">
        <v>38507139.36</v>
      </c>
      <c r="F171" s="183">
        <v>38507139.36</v>
      </c>
      <c r="G171" s="184">
        <v>14252706.43</v>
      </c>
    </row>
    <row r="172" spans="1:7" ht="15">
      <c r="A172" s="182" t="s">
        <v>375</v>
      </c>
      <c r="B172" s="183">
        <v>0</v>
      </c>
      <c r="C172" s="184">
        <v>29817754.93</v>
      </c>
      <c r="D172" s="183">
        <v>29817754.93</v>
      </c>
      <c r="E172" s="184">
        <v>22635748.31</v>
      </c>
      <c r="F172" s="183">
        <v>22635748.31</v>
      </c>
      <c r="G172" s="184">
        <v>7182006.62</v>
      </c>
    </row>
    <row r="173" spans="1:7" ht="15">
      <c r="A173" s="182" t="s">
        <v>376</v>
      </c>
      <c r="B173" s="183">
        <v>0</v>
      </c>
      <c r="C173" s="184">
        <v>114506092.34</v>
      </c>
      <c r="D173" s="183">
        <v>114506092.34</v>
      </c>
      <c r="E173" s="184">
        <v>84193465.53</v>
      </c>
      <c r="F173" s="183">
        <v>84193465.53</v>
      </c>
      <c r="G173" s="184">
        <v>30312626.81</v>
      </c>
    </row>
    <row r="174" spans="1:7" ht="15">
      <c r="A174" s="182" t="s">
        <v>377</v>
      </c>
      <c r="B174" s="183">
        <v>0</v>
      </c>
      <c r="C174" s="184">
        <v>41773444.69</v>
      </c>
      <c r="D174" s="183">
        <v>41773444.69</v>
      </c>
      <c r="E174" s="184">
        <v>30726613.57</v>
      </c>
      <c r="F174" s="183">
        <v>30726613.57</v>
      </c>
      <c r="G174" s="184">
        <v>11046831.12</v>
      </c>
    </row>
    <row r="175" spans="1:7" ht="15">
      <c r="A175" s="182" t="s">
        <v>378</v>
      </c>
      <c r="B175" s="183">
        <v>0</v>
      </c>
      <c r="C175" s="184">
        <v>62592405.53</v>
      </c>
      <c r="D175" s="183">
        <v>62592405.53</v>
      </c>
      <c r="E175" s="184">
        <v>45869350.58</v>
      </c>
      <c r="F175" s="183">
        <v>45869350.58</v>
      </c>
      <c r="G175" s="184">
        <v>16723054.95</v>
      </c>
    </row>
    <row r="176" spans="1:7" ht="15">
      <c r="A176" s="182" t="s">
        <v>379</v>
      </c>
      <c r="B176" s="183">
        <v>0</v>
      </c>
      <c r="C176" s="184">
        <v>49336201.64</v>
      </c>
      <c r="D176" s="183">
        <v>49336201.64</v>
      </c>
      <c r="E176" s="184">
        <v>42476983.879999995</v>
      </c>
      <c r="F176" s="183">
        <v>42476983.879999995</v>
      </c>
      <c r="G176" s="184">
        <v>6859217.7600000035</v>
      </c>
    </row>
    <row r="177" spans="1:7" ht="15">
      <c r="A177" s="182" t="s">
        <v>380</v>
      </c>
      <c r="B177" s="183">
        <v>0</v>
      </c>
      <c r="C177" s="184">
        <v>31218112.52</v>
      </c>
      <c r="D177" s="183">
        <v>31218112.52</v>
      </c>
      <c r="E177" s="184">
        <v>27122449.61</v>
      </c>
      <c r="F177" s="183">
        <v>27003589.22</v>
      </c>
      <c r="G177" s="184">
        <v>4095662.91</v>
      </c>
    </row>
    <row r="178" spans="1:7" ht="15">
      <c r="A178" s="182" t="s">
        <v>381</v>
      </c>
      <c r="B178" s="183">
        <v>0</v>
      </c>
      <c r="C178" s="184">
        <v>28602703.73</v>
      </c>
      <c r="D178" s="183">
        <v>28602703.73</v>
      </c>
      <c r="E178" s="184">
        <v>25268334.65</v>
      </c>
      <c r="F178" s="183">
        <v>25268334.65</v>
      </c>
      <c r="G178" s="184">
        <v>3334369.08</v>
      </c>
    </row>
    <row r="179" spans="1:7" ht="15">
      <c r="A179" s="185" t="s">
        <v>382</v>
      </c>
      <c r="B179" s="186">
        <v>0</v>
      </c>
      <c r="C179" s="187">
        <v>40389355.78</v>
      </c>
      <c r="D179" s="186">
        <v>40389355.78</v>
      </c>
      <c r="E179" s="187">
        <v>35260174.37</v>
      </c>
      <c r="F179" s="186">
        <v>35260174.37</v>
      </c>
      <c r="G179" s="187">
        <v>5129181.409999999</v>
      </c>
    </row>
    <row r="180" spans="1:7" ht="15">
      <c r="A180" s="182" t="s">
        <v>383</v>
      </c>
      <c r="B180" s="183">
        <v>0</v>
      </c>
      <c r="C180" s="184">
        <v>16384734.79</v>
      </c>
      <c r="D180" s="183">
        <v>16384734.79</v>
      </c>
      <c r="E180" s="184">
        <v>13197326.82</v>
      </c>
      <c r="F180" s="183">
        <v>13197326.82</v>
      </c>
      <c r="G180" s="184">
        <v>3187407.97</v>
      </c>
    </row>
    <row r="181" spans="1:7" ht="15">
      <c r="A181" s="182" t="s">
        <v>384</v>
      </c>
      <c r="B181" s="183">
        <v>0</v>
      </c>
      <c r="C181" s="184">
        <v>8966450.17</v>
      </c>
      <c r="D181" s="183">
        <v>8966450.17</v>
      </c>
      <c r="E181" s="184">
        <v>7746238.87</v>
      </c>
      <c r="F181" s="183">
        <v>7746238.87</v>
      </c>
      <c r="G181" s="184">
        <v>1220211.2999999998</v>
      </c>
    </row>
    <row r="182" spans="1:7" ht="15">
      <c r="A182" s="182" t="s">
        <v>385</v>
      </c>
      <c r="B182" s="183">
        <v>0</v>
      </c>
      <c r="C182" s="184">
        <v>11850975.29</v>
      </c>
      <c r="D182" s="183">
        <v>11850975.29</v>
      </c>
      <c r="E182" s="184">
        <v>10233572.4</v>
      </c>
      <c r="F182" s="183">
        <v>10233572.4</v>
      </c>
      <c r="G182" s="184">
        <v>1617402.8900000001</v>
      </c>
    </row>
    <row r="183" spans="1:7" ht="15">
      <c r="A183" s="182" t="s">
        <v>386</v>
      </c>
      <c r="B183" s="183">
        <v>0</v>
      </c>
      <c r="C183" s="184">
        <v>8269509.45</v>
      </c>
      <c r="D183" s="183">
        <v>8269509.45</v>
      </c>
      <c r="E183" s="184">
        <v>7117737.95</v>
      </c>
      <c r="F183" s="183">
        <v>7117737.95</v>
      </c>
      <c r="G183" s="184">
        <v>1151771.5</v>
      </c>
    </row>
    <row r="184" spans="1:7" ht="15">
      <c r="A184" s="182" t="s">
        <v>387</v>
      </c>
      <c r="B184" s="183">
        <v>0</v>
      </c>
      <c r="C184" s="184">
        <v>62536180.9</v>
      </c>
      <c r="D184" s="183">
        <v>62536180.9</v>
      </c>
      <c r="E184" s="184">
        <v>53517250.31</v>
      </c>
      <c r="F184" s="183">
        <v>53517250.31</v>
      </c>
      <c r="G184" s="184">
        <v>9018930.59</v>
      </c>
    </row>
    <row r="185" spans="1:7" ht="15">
      <c r="A185" s="182" t="s">
        <v>388</v>
      </c>
      <c r="B185" s="183">
        <v>0</v>
      </c>
      <c r="C185" s="184">
        <v>19097763.740000002</v>
      </c>
      <c r="D185" s="183">
        <v>19097763.740000002</v>
      </c>
      <c r="E185" s="184">
        <v>16068756.49</v>
      </c>
      <c r="F185" s="183">
        <v>16068756.49</v>
      </c>
      <c r="G185" s="184">
        <v>3029007.25</v>
      </c>
    </row>
    <row r="186" spans="1:7" ht="15">
      <c r="A186" s="182" t="s">
        <v>389</v>
      </c>
      <c r="B186" s="183">
        <v>0</v>
      </c>
      <c r="C186" s="184">
        <v>12159808.32</v>
      </c>
      <c r="D186" s="183">
        <v>12159808.32</v>
      </c>
      <c r="E186" s="184">
        <v>10716917.360000001</v>
      </c>
      <c r="F186" s="183">
        <v>10716917.360000001</v>
      </c>
      <c r="G186" s="184">
        <v>1442890.96</v>
      </c>
    </row>
    <row r="187" spans="1:7" ht="15">
      <c r="A187" s="182" t="s">
        <v>390</v>
      </c>
      <c r="B187" s="183">
        <v>0</v>
      </c>
      <c r="C187" s="184">
        <v>10703623.73</v>
      </c>
      <c r="D187" s="183">
        <v>10703623.73</v>
      </c>
      <c r="E187" s="184">
        <v>9251661.42</v>
      </c>
      <c r="F187" s="183">
        <v>9251661.42</v>
      </c>
      <c r="G187" s="184">
        <v>1451962.31</v>
      </c>
    </row>
    <row r="188" spans="1:7" ht="15">
      <c r="A188" s="182" t="s">
        <v>391</v>
      </c>
      <c r="B188" s="183">
        <v>0</v>
      </c>
      <c r="C188" s="184">
        <v>20301615.080000002</v>
      </c>
      <c r="D188" s="183">
        <v>20301615.080000002</v>
      </c>
      <c r="E188" s="184">
        <v>17519820.66</v>
      </c>
      <c r="F188" s="183">
        <v>17519820.66</v>
      </c>
      <c r="G188" s="184">
        <v>2781794.42</v>
      </c>
    </row>
    <row r="189" spans="1:7" ht="15">
      <c r="A189" s="182" t="s">
        <v>392</v>
      </c>
      <c r="B189" s="183">
        <v>0</v>
      </c>
      <c r="C189" s="184">
        <v>8346031.29</v>
      </c>
      <c r="D189" s="183">
        <v>8346031.29</v>
      </c>
      <c r="E189" s="184">
        <v>7187620.26</v>
      </c>
      <c r="F189" s="183">
        <v>7187620.26</v>
      </c>
      <c r="G189" s="184">
        <v>1158411.0299999998</v>
      </c>
    </row>
    <row r="190" spans="1:7" ht="15">
      <c r="A190" s="182" t="s">
        <v>393</v>
      </c>
      <c r="B190" s="183">
        <v>0</v>
      </c>
      <c r="C190" s="184">
        <v>186413314.79</v>
      </c>
      <c r="D190" s="183">
        <v>186413314.79</v>
      </c>
      <c r="E190" s="184">
        <v>160939222.14</v>
      </c>
      <c r="F190" s="183">
        <v>160939222.14</v>
      </c>
      <c r="G190" s="184">
        <v>25474092.65</v>
      </c>
    </row>
    <row r="191" spans="1:7" ht="15">
      <c r="A191" s="182" t="s">
        <v>394</v>
      </c>
      <c r="B191" s="183">
        <v>0</v>
      </c>
      <c r="C191" s="184">
        <v>19369938.740000002</v>
      </c>
      <c r="D191" s="183">
        <v>19369938.740000002</v>
      </c>
      <c r="E191" s="184">
        <v>16670591.260000002</v>
      </c>
      <c r="F191" s="183">
        <v>16670591.260000002</v>
      </c>
      <c r="G191" s="184">
        <v>2699347.4799999995</v>
      </c>
    </row>
    <row r="192" spans="1:7" ht="15">
      <c r="A192" s="182" t="s">
        <v>395</v>
      </c>
      <c r="B192" s="183">
        <v>0</v>
      </c>
      <c r="C192" s="184">
        <v>18144087.509999998</v>
      </c>
      <c r="D192" s="183">
        <v>18144087.51</v>
      </c>
      <c r="E192" s="184">
        <v>15399601.64</v>
      </c>
      <c r="F192" s="183">
        <v>15399601.64</v>
      </c>
      <c r="G192" s="184">
        <v>2744485.87</v>
      </c>
    </row>
    <row r="193" spans="1:7" ht="15">
      <c r="A193" s="182" t="s">
        <v>396</v>
      </c>
      <c r="B193" s="183">
        <v>3577895814.3</v>
      </c>
      <c r="C193" s="184">
        <v>-3303950688.9100003</v>
      </c>
      <c r="D193" s="183">
        <v>273945125.39</v>
      </c>
      <c r="E193" s="184">
        <v>0</v>
      </c>
      <c r="F193" s="183">
        <v>0</v>
      </c>
      <c r="G193" s="184">
        <v>273945125.39</v>
      </c>
    </row>
    <row r="194" spans="1:7" ht="16.5">
      <c r="A194" s="188"/>
      <c r="B194" s="189"/>
      <c r="C194" s="190"/>
      <c r="D194" s="189"/>
      <c r="E194" s="190"/>
      <c r="F194" s="189"/>
      <c r="G194" s="190"/>
    </row>
    <row r="195" spans="1:7" s="144" customFormat="1" ht="15">
      <c r="A195" s="191" t="s">
        <v>397</v>
      </c>
      <c r="B195" s="192">
        <v>34112533016.81</v>
      </c>
      <c r="C195" s="193">
        <v>5685241462.650002</v>
      </c>
      <c r="D195" s="192">
        <v>39797774479.46001</v>
      </c>
      <c r="E195" s="193">
        <v>28399527419.23998</v>
      </c>
      <c r="F195" s="192">
        <v>28393036482.799984</v>
      </c>
      <c r="G195" s="193">
        <v>11398247060.219994</v>
      </c>
    </row>
    <row r="196" spans="1:7" s="144" customFormat="1" ht="15">
      <c r="A196" s="175" t="s">
        <v>216</v>
      </c>
      <c r="B196" s="176">
        <v>27235938328.81</v>
      </c>
      <c r="C196" s="177">
        <v>4812610774.150002</v>
      </c>
      <c r="D196" s="176">
        <v>32048549102.960007</v>
      </c>
      <c r="E196" s="177">
        <v>21696369028.13</v>
      </c>
      <c r="F196" s="176">
        <v>21689878091.690006</v>
      </c>
      <c r="G196" s="177">
        <v>10352180074.83</v>
      </c>
    </row>
    <row r="197" spans="1:7" s="144" customFormat="1" ht="15">
      <c r="A197" s="178" t="s">
        <v>217</v>
      </c>
      <c r="B197" s="176">
        <v>27235938328.81</v>
      </c>
      <c r="C197" s="177">
        <v>4812610774.150002</v>
      </c>
      <c r="D197" s="176">
        <v>32048549102.960007</v>
      </c>
      <c r="E197" s="177">
        <v>21696369028.13</v>
      </c>
      <c r="F197" s="176">
        <v>21689878091.690006</v>
      </c>
      <c r="G197" s="177">
        <v>10352180074.83</v>
      </c>
    </row>
    <row r="198" spans="1:7" s="144" customFormat="1" ht="15">
      <c r="A198" s="179" t="s">
        <v>218</v>
      </c>
      <c r="B198" s="176">
        <v>27235938328.81</v>
      </c>
      <c r="C198" s="177">
        <v>4812610774.150002</v>
      </c>
      <c r="D198" s="176">
        <v>32048549102.960007</v>
      </c>
      <c r="E198" s="177">
        <v>21696369028.13</v>
      </c>
      <c r="F198" s="176">
        <v>21689878091.690006</v>
      </c>
      <c r="G198" s="177">
        <v>10352180074.83</v>
      </c>
    </row>
    <row r="199" spans="1:7" s="144" customFormat="1" ht="15">
      <c r="A199" s="180" t="s">
        <v>219</v>
      </c>
      <c r="B199" s="176">
        <v>24999602877.55</v>
      </c>
      <c r="C199" s="177">
        <v>2753759517.07</v>
      </c>
      <c r="D199" s="176">
        <v>27753362394.620003</v>
      </c>
      <c r="E199" s="177">
        <v>18460751250.3</v>
      </c>
      <c r="F199" s="176">
        <v>18454260313.86</v>
      </c>
      <c r="G199" s="177">
        <v>9292611144.32</v>
      </c>
    </row>
    <row r="200" spans="1:7" s="144" customFormat="1" ht="15">
      <c r="A200" s="181" t="s">
        <v>220</v>
      </c>
      <c r="B200" s="176">
        <v>23091397993.15</v>
      </c>
      <c r="C200" s="177">
        <v>2652483309.2900004</v>
      </c>
      <c r="D200" s="176">
        <v>25743881302.440002</v>
      </c>
      <c r="E200" s="177">
        <v>16761105938.55</v>
      </c>
      <c r="F200" s="176">
        <v>16754615002.109999</v>
      </c>
      <c r="G200" s="177">
        <v>8982775363.89</v>
      </c>
    </row>
    <row r="201" spans="1:7" ht="15">
      <c r="A201" s="182" t="s">
        <v>221</v>
      </c>
      <c r="B201" s="183">
        <v>55763700.97</v>
      </c>
      <c r="C201" s="184">
        <v>1500000</v>
      </c>
      <c r="D201" s="183">
        <v>57263700.97</v>
      </c>
      <c r="E201" s="184">
        <v>1500000</v>
      </c>
      <c r="F201" s="183">
        <v>1500000</v>
      </c>
      <c r="G201" s="184">
        <v>55763700.97</v>
      </c>
    </row>
    <row r="202" spans="1:7" ht="15">
      <c r="A202" s="182" t="s">
        <v>222</v>
      </c>
      <c r="B202" s="183">
        <v>50206802</v>
      </c>
      <c r="C202" s="184">
        <v>-50206802</v>
      </c>
      <c r="D202" s="183">
        <v>0</v>
      </c>
      <c r="E202" s="184">
        <v>0</v>
      </c>
      <c r="F202" s="183">
        <v>0</v>
      </c>
      <c r="G202" s="184">
        <v>0</v>
      </c>
    </row>
    <row r="203" spans="1:7" ht="15">
      <c r="A203" s="182" t="s">
        <v>223</v>
      </c>
      <c r="B203" s="183">
        <v>714417736.56</v>
      </c>
      <c r="C203" s="184">
        <v>-139194831.99999997</v>
      </c>
      <c r="D203" s="183">
        <v>575222904.56</v>
      </c>
      <c r="E203" s="184">
        <v>250844300.23000002</v>
      </c>
      <c r="F203" s="183">
        <v>250844300.23000002</v>
      </c>
      <c r="G203" s="184">
        <v>324378604.33</v>
      </c>
    </row>
    <row r="204" spans="1:7" ht="15">
      <c r="A204" s="182" t="s">
        <v>226</v>
      </c>
      <c r="B204" s="183">
        <v>15731399.03</v>
      </c>
      <c r="C204" s="184">
        <v>456194761.53000003</v>
      </c>
      <c r="D204" s="183">
        <v>471926160.56</v>
      </c>
      <c r="E204" s="184">
        <v>378402161.36</v>
      </c>
      <c r="F204" s="183">
        <v>378402161.36</v>
      </c>
      <c r="G204" s="184">
        <v>93523999.2</v>
      </c>
    </row>
    <row r="205" spans="1:7" ht="15">
      <c r="A205" s="182" t="s">
        <v>227</v>
      </c>
      <c r="B205" s="183">
        <v>227069504.55</v>
      </c>
      <c r="C205" s="184">
        <v>25869461.550000012</v>
      </c>
      <c r="D205" s="183">
        <v>252938966.10000002</v>
      </c>
      <c r="E205" s="184">
        <v>0</v>
      </c>
      <c r="F205" s="183">
        <v>0</v>
      </c>
      <c r="G205" s="184">
        <v>252938966.10000002</v>
      </c>
    </row>
    <row r="206" spans="1:7" ht="15">
      <c r="A206" s="182" t="s">
        <v>228</v>
      </c>
      <c r="B206" s="183">
        <v>736520175.8399999</v>
      </c>
      <c r="C206" s="184">
        <v>112536068.40000007</v>
      </c>
      <c r="D206" s="183">
        <v>849056244.2399999</v>
      </c>
      <c r="E206" s="184">
        <v>180228078.36999997</v>
      </c>
      <c r="F206" s="183">
        <v>180228078.36999997</v>
      </c>
      <c r="G206" s="184">
        <v>668828165.87</v>
      </c>
    </row>
    <row r="207" spans="1:7" ht="15">
      <c r="A207" s="182" t="s">
        <v>229</v>
      </c>
      <c r="B207" s="183">
        <v>166608927.61</v>
      </c>
      <c r="C207" s="184">
        <v>30435509.14999996</v>
      </c>
      <c r="D207" s="183">
        <v>197044436.76</v>
      </c>
      <c r="E207" s="184">
        <v>117889307.03</v>
      </c>
      <c r="F207" s="183">
        <v>114995465.76999998</v>
      </c>
      <c r="G207" s="184">
        <v>79155129.72999999</v>
      </c>
    </row>
    <row r="208" spans="1:7" ht="15">
      <c r="A208" s="182" t="s">
        <v>230</v>
      </c>
      <c r="B208" s="183">
        <v>16173903229</v>
      </c>
      <c r="C208" s="184">
        <v>2025063836.7600005</v>
      </c>
      <c r="D208" s="183">
        <v>18198967065.760002</v>
      </c>
      <c r="E208" s="184">
        <v>12386528552.939999</v>
      </c>
      <c r="F208" s="183">
        <v>12386528552.939999</v>
      </c>
      <c r="G208" s="184">
        <v>5812438512.820001</v>
      </c>
    </row>
    <row r="209" spans="1:7" ht="15">
      <c r="A209" s="182" t="s">
        <v>231</v>
      </c>
      <c r="B209" s="183">
        <v>60321212</v>
      </c>
      <c r="C209" s="184">
        <v>12577122.299999997</v>
      </c>
      <c r="D209" s="183">
        <v>72898334.3</v>
      </c>
      <c r="E209" s="184">
        <v>0</v>
      </c>
      <c r="F209" s="183">
        <v>-3597095.18</v>
      </c>
      <c r="G209" s="184">
        <v>72898334.3</v>
      </c>
    </row>
    <row r="210" spans="1:7" ht="15">
      <c r="A210" s="182" t="s">
        <v>232</v>
      </c>
      <c r="B210" s="183">
        <v>4755992405.59</v>
      </c>
      <c r="C210" s="184">
        <v>67475615.91999994</v>
      </c>
      <c r="D210" s="183">
        <v>4823468021.51</v>
      </c>
      <c r="E210" s="184">
        <v>3391385167.67</v>
      </c>
      <c r="F210" s="183">
        <v>3391385167.67</v>
      </c>
      <c r="G210" s="184">
        <v>1432082853.84</v>
      </c>
    </row>
    <row r="211" spans="1:7" ht="15">
      <c r="A211" s="182" t="s">
        <v>233</v>
      </c>
      <c r="B211" s="183">
        <v>0</v>
      </c>
      <c r="C211" s="184">
        <v>15253288.07</v>
      </c>
      <c r="D211" s="183">
        <v>15253288.07</v>
      </c>
      <c r="E211" s="184">
        <v>9672148.07</v>
      </c>
      <c r="F211" s="183">
        <v>9672148.07</v>
      </c>
      <c r="G211" s="184">
        <v>5581140</v>
      </c>
    </row>
    <row r="212" spans="1:7" ht="15">
      <c r="A212" s="182" t="s">
        <v>234</v>
      </c>
      <c r="B212" s="183">
        <v>113000000</v>
      </c>
      <c r="C212" s="184">
        <v>-17489600.380000003</v>
      </c>
      <c r="D212" s="183">
        <v>95510399.62</v>
      </c>
      <c r="E212" s="184">
        <v>24730499.619999997</v>
      </c>
      <c r="F212" s="183">
        <v>24730499.619999997</v>
      </c>
      <c r="G212" s="184">
        <v>70779900</v>
      </c>
    </row>
    <row r="213" spans="1:7" ht="15">
      <c r="A213" s="182" t="s">
        <v>235</v>
      </c>
      <c r="B213" s="183">
        <v>0</v>
      </c>
      <c r="C213" s="184">
        <v>65748275.99</v>
      </c>
      <c r="D213" s="183">
        <v>65748275.99</v>
      </c>
      <c r="E213" s="184">
        <v>0</v>
      </c>
      <c r="F213" s="183">
        <v>0</v>
      </c>
      <c r="G213" s="184">
        <v>65748275.99</v>
      </c>
    </row>
    <row r="214" spans="1:7" ht="15">
      <c r="A214" s="182" t="s">
        <v>236</v>
      </c>
      <c r="B214" s="183">
        <v>0</v>
      </c>
      <c r="C214" s="184">
        <v>13759438</v>
      </c>
      <c r="D214" s="183">
        <v>13759438</v>
      </c>
      <c r="E214" s="184">
        <v>12925989.27</v>
      </c>
      <c r="F214" s="183">
        <v>12925989.27</v>
      </c>
      <c r="G214" s="184">
        <v>833448.73</v>
      </c>
    </row>
    <row r="215" spans="1:7" ht="15">
      <c r="A215" s="182" t="s">
        <v>238</v>
      </c>
      <c r="B215" s="183">
        <v>0</v>
      </c>
      <c r="C215" s="184">
        <v>9323100</v>
      </c>
      <c r="D215" s="183">
        <v>9323100</v>
      </c>
      <c r="E215" s="184">
        <v>1719277.99</v>
      </c>
      <c r="F215" s="183">
        <v>1719277.99</v>
      </c>
      <c r="G215" s="184">
        <v>7603822.010000001</v>
      </c>
    </row>
    <row r="216" spans="1:7" ht="15">
      <c r="A216" s="182" t="s">
        <v>239</v>
      </c>
      <c r="B216" s="183">
        <v>0</v>
      </c>
      <c r="C216" s="184">
        <v>1040000</v>
      </c>
      <c r="D216" s="183">
        <v>1040000</v>
      </c>
      <c r="E216" s="184">
        <v>0</v>
      </c>
      <c r="F216" s="183">
        <v>0</v>
      </c>
      <c r="G216" s="184">
        <v>1040000</v>
      </c>
    </row>
    <row r="217" spans="1:7" ht="15">
      <c r="A217" s="182" t="s">
        <v>240</v>
      </c>
      <c r="B217" s="183">
        <v>15862900</v>
      </c>
      <c r="C217" s="184">
        <v>20954666</v>
      </c>
      <c r="D217" s="183">
        <v>36817566</v>
      </c>
      <c r="E217" s="184">
        <v>0</v>
      </c>
      <c r="F217" s="183">
        <v>0</v>
      </c>
      <c r="G217" s="184">
        <v>36817566</v>
      </c>
    </row>
    <row r="218" spans="1:7" ht="15">
      <c r="A218" s="182" t="s">
        <v>242</v>
      </c>
      <c r="B218" s="183">
        <v>6000000</v>
      </c>
      <c r="C218" s="184">
        <v>1643400</v>
      </c>
      <c r="D218" s="183">
        <v>7643400</v>
      </c>
      <c r="E218" s="184">
        <v>5280456</v>
      </c>
      <c r="F218" s="183">
        <v>5280456</v>
      </c>
      <c r="G218" s="184">
        <v>2362944</v>
      </c>
    </row>
    <row r="219" spans="1:7" ht="15">
      <c r="A219" s="181" t="s">
        <v>254</v>
      </c>
      <c r="B219" s="176">
        <v>18072370</v>
      </c>
      <c r="C219" s="177">
        <v>5043601.6000000015</v>
      </c>
      <c r="D219" s="176">
        <v>23115971.6</v>
      </c>
      <c r="E219" s="177">
        <v>18492777.28</v>
      </c>
      <c r="F219" s="176">
        <v>18492777.28</v>
      </c>
      <c r="G219" s="177">
        <v>4623194.320000002</v>
      </c>
    </row>
    <row r="220" spans="1:7" ht="15">
      <c r="A220" s="182" t="s">
        <v>255</v>
      </c>
      <c r="B220" s="183">
        <v>18072370</v>
      </c>
      <c r="C220" s="184">
        <v>5043601.6000000015</v>
      </c>
      <c r="D220" s="183">
        <v>23115971.6</v>
      </c>
      <c r="E220" s="184">
        <v>18492777.28</v>
      </c>
      <c r="F220" s="183">
        <v>18492777.28</v>
      </c>
      <c r="G220" s="184">
        <v>4623194.320000002</v>
      </c>
    </row>
    <row r="221" spans="1:7" ht="15">
      <c r="A221" s="181" t="s">
        <v>256</v>
      </c>
      <c r="B221" s="176">
        <v>1890132514.4</v>
      </c>
      <c r="C221" s="177">
        <v>96232606.17999999</v>
      </c>
      <c r="D221" s="176">
        <v>1986365120.58</v>
      </c>
      <c r="E221" s="177">
        <v>1681152534.4699996</v>
      </c>
      <c r="F221" s="176">
        <v>1681152534.4699996</v>
      </c>
      <c r="G221" s="177">
        <v>305212586.11</v>
      </c>
    </row>
    <row r="222" spans="1:7" ht="15">
      <c r="A222" s="182" t="s">
        <v>258</v>
      </c>
      <c r="B222" s="183">
        <v>49003861.39</v>
      </c>
      <c r="C222" s="184">
        <v>-1789720.9200000018</v>
      </c>
      <c r="D222" s="183">
        <v>47214140.47</v>
      </c>
      <c r="E222" s="184">
        <v>37734669.03</v>
      </c>
      <c r="F222" s="183">
        <v>37734669.03</v>
      </c>
      <c r="G222" s="184">
        <v>9479471.44</v>
      </c>
    </row>
    <row r="223" spans="1:7" ht="15">
      <c r="A223" s="182" t="s">
        <v>263</v>
      </c>
      <c r="B223" s="183">
        <v>1841128653.01</v>
      </c>
      <c r="C223" s="184">
        <v>98022327.1</v>
      </c>
      <c r="D223" s="183">
        <v>1939150980.11</v>
      </c>
      <c r="E223" s="184">
        <v>1643417865.4399996</v>
      </c>
      <c r="F223" s="183">
        <v>1643417865.4399996</v>
      </c>
      <c r="G223" s="184">
        <v>295733114.67</v>
      </c>
    </row>
    <row r="224" spans="1:7" s="144" customFormat="1" ht="15">
      <c r="A224" s="180" t="s">
        <v>264</v>
      </c>
      <c r="B224" s="176">
        <v>2236335451.26</v>
      </c>
      <c r="C224" s="177">
        <v>2058851257.0799997</v>
      </c>
      <c r="D224" s="176">
        <v>4295186708.34</v>
      </c>
      <c r="E224" s="177">
        <v>3235617777.8299994</v>
      </c>
      <c r="F224" s="176">
        <v>3235617777.8299994</v>
      </c>
      <c r="G224" s="177">
        <v>1059568930.5100001</v>
      </c>
    </row>
    <row r="225" spans="1:7" ht="15">
      <c r="A225" s="181" t="s">
        <v>265</v>
      </c>
      <c r="B225" s="176">
        <v>2236335451.26</v>
      </c>
      <c r="C225" s="177">
        <v>2058851257.0799997</v>
      </c>
      <c r="D225" s="176">
        <v>4295186708.34</v>
      </c>
      <c r="E225" s="177">
        <v>3235617777.8299994</v>
      </c>
      <c r="F225" s="176">
        <v>3235617777.8299994</v>
      </c>
      <c r="G225" s="177">
        <v>1059568930.5100001</v>
      </c>
    </row>
    <row r="226" spans="1:7" ht="15">
      <c r="A226" s="182" t="s">
        <v>266</v>
      </c>
      <c r="B226" s="183">
        <v>1200000</v>
      </c>
      <c r="C226" s="184">
        <v>71680266.89999999</v>
      </c>
      <c r="D226" s="183">
        <v>72880266.89999999</v>
      </c>
      <c r="E226" s="184">
        <v>54685967.900000006</v>
      </c>
      <c r="F226" s="183">
        <v>54685967.900000006</v>
      </c>
      <c r="G226" s="184">
        <v>18194298.999999993</v>
      </c>
    </row>
    <row r="227" spans="1:7" ht="15">
      <c r="A227" s="182" t="s">
        <v>275</v>
      </c>
      <c r="B227" s="183">
        <v>2500000</v>
      </c>
      <c r="C227" s="184">
        <v>372022820.81</v>
      </c>
      <c r="D227" s="183">
        <v>374522820.81</v>
      </c>
      <c r="E227" s="184">
        <v>250104278.41</v>
      </c>
      <c r="F227" s="183">
        <v>250104278.41</v>
      </c>
      <c r="G227" s="184">
        <v>124418542.39999999</v>
      </c>
    </row>
    <row r="228" spans="1:7" s="144" customFormat="1" ht="15">
      <c r="A228" s="182" t="s">
        <v>276</v>
      </c>
      <c r="B228" s="183">
        <v>128600349</v>
      </c>
      <c r="C228" s="184">
        <v>-110616.51999999993</v>
      </c>
      <c r="D228" s="183">
        <v>128489732.48</v>
      </c>
      <c r="E228" s="184">
        <v>89468151.32</v>
      </c>
      <c r="F228" s="183">
        <v>89468151.32</v>
      </c>
      <c r="G228" s="184">
        <v>39021581.16</v>
      </c>
    </row>
    <row r="229" spans="1:7" s="144" customFormat="1" ht="15">
      <c r="A229" s="182" t="s">
        <v>277</v>
      </c>
      <c r="B229" s="183">
        <v>318004591.09</v>
      </c>
      <c r="C229" s="184">
        <v>271830176.99999976</v>
      </c>
      <c r="D229" s="183">
        <v>589834768.0899999</v>
      </c>
      <c r="E229" s="184">
        <v>304777096.9799999</v>
      </c>
      <c r="F229" s="183">
        <v>304777096.9799999</v>
      </c>
      <c r="G229" s="184">
        <v>285057671.11</v>
      </c>
    </row>
    <row r="230" spans="1:7" ht="15">
      <c r="A230" s="182" t="s">
        <v>278</v>
      </c>
      <c r="B230" s="183">
        <v>162993674.68</v>
      </c>
      <c r="C230" s="184">
        <v>455386847.34000003</v>
      </c>
      <c r="D230" s="183">
        <v>618380522.0200001</v>
      </c>
      <c r="E230" s="184">
        <v>386750328.3499999</v>
      </c>
      <c r="F230" s="183">
        <v>386750328.3499999</v>
      </c>
      <c r="G230" s="184">
        <v>231630193.67</v>
      </c>
    </row>
    <row r="231" spans="1:7" ht="15">
      <c r="A231" s="182" t="s">
        <v>287</v>
      </c>
      <c r="B231" s="183">
        <v>1100000</v>
      </c>
      <c r="C231" s="184">
        <v>29680074.089999996</v>
      </c>
      <c r="D231" s="183">
        <v>30780074.089999996</v>
      </c>
      <c r="E231" s="184">
        <v>27560000.089999996</v>
      </c>
      <c r="F231" s="183">
        <v>27560000.089999996</v>
      </c>
      <c r="G231" s="184">
        <v>3220074</v>
      </c>
    </row>
    <row r="232" spans="1:7" ht="15">
      <c r="A232" s="182" t="s">
        <v>398</v>
      </c>
      <c r="B232" s="183">
        <v>105752684.49</v>
      </c>
      <c r="C232" s="184">
        <v>71252684.49</v>
      </c>
      <c r="D232" s="183">
        <v>177005368.98</v>
      </c>
      <c r="E232" s="184">
        <v>158252684.49</v>
      </c>
      <c r="F232" s="183">
        <v>158252684.49</v>
      </c>
      <c r="G232" s="184">
        <v>18752684.489999995</v>
      </c>
    </row>
    <row r="233" spans="1:7" ht="15">
      <c r="A233" s="182" t="s">
        <v>289</v>
      </c>
      <c r="B233" s="183">
        <v>0</v>
      </c>
      <c r="C233" s="184">
        <v>7665320</v>
      </c>
      <c r="D233" s="183">
        <v>7665320</v>
      </c>
      <c r="E233" s="184">
        <v>2148887</v>
      </c>
      <c r="F233" s="183">
        <v>2148887</v>
      </c>
      <c r="G233" s="184">
        <v>5516433</v>
      </c>
    </row>
    <row r="234" spans="1:7" ht="15">
      <c r="A234" s="182" t="s">
        <v>293</v>
      </c>
      <c r="B234" s="183">
        <v>90552095</v>
      </c>
      <c r="C234" s="184">
        <v>-129072.31</v>
      </c>
      <c r="D234" s="183">
        <v>90423022.69</v>
      </c>
      <c r="E234" s="184">
        <v>67442251</v>
      </c>
      <c r="F234" s="183">
        <v>67442251</v>
      </c>
      <c r="G234" s="184">
        <v>22980771.69</v>
      </c>
    </row>
    <row r="235" spans="1:7" ht="15">
      <c r="A235" s="185" t="s">
        <v>295</v>
      </c>
      <c r="B235" s="186">
        <v>447946179</v>
      </c>
      <c r="C235" s="187">
        <v>14464385.24000001</v>
      </c>
      <c r="D235" s="186">
        <v>462410564.2399999</v>
      </c>
      <c r="E235" s="187">
        <v>301834822.06</v>
      </c>
      <c r="F235" s="186">
        <v>301834822.06</v>
      </c>
      <c r="G235" s="187">
        <v>160575742.18</v>
      </c>
    </row>
    <row r="236" spans="1:7" ht="15">
      <c r="A236" s="182" t="s">
        <v>299</v>
      </c>
      <c r="B236" s="183">
        <v>0</v>
      </c>
      <c r="C236" s="184">
        <v>4000000</v>
      </c>
      <c r="D236" s="183">
        <v>4000000</v>
      </c>
      <c r="E236" s="184">
        <v>4000000</v>
      </c>
      <c r="F236" s="183">
        <v>4000000</v>
      </c>
      <c r="G236" s="184">
        <v>0</v>
      </c>
    </row>
    <row r="237" spans="1:7" ht="15">
      <c r="A237" s="182" t="s">
        <v>300</v>
      </c>
      <c r="B237" s="183">
        <v>500000000</v>
      </c>
      <c r="C237" s="184">
        <v>705006271.27</v>
      </c>
      <c r="D237" s="183">
        <v>1205006271.27</v>
      </c>
      <c r="E237" s="184">
        <v>1181698501.17</v>
      </c>
      <c r="F237" s="183">
        <v>1181698501.17</v>
      </c>
      <c r="G237" s="184">
        <v>23307770.100000024</v>
      </c>
    </row>
    <row r="238" spans="1:7" ht="15">
      <c r="A238" s="182" t="s">
        <v>301</v>
      </c>
      <c r="B238" s="183">
        <v>474246401</v>
      </c>
      <c r="C238" s="184">
        <v>55407575.77000001</v>
      </c>
      <c r="D238" s="183">
        <v>529653976.77</v>
      </c>
      <c r="E238" s="184">
        <v>402760809.05999994</v>
      </c>
      <c r="F238" s="183">
        <v>402760809.05999994</v>
      </c>
      <c r="G238" s="184">
        <v>126893167.71000001</v>
      </c>
    </row>
    <row r="239" spans="1:7" ht="15">
      <c r="A239" s="182" t="s">
        <v>302</v>
      </c>
      <c r="B239" s="183">
        <v>3439477</v>
      </c>
      <c r="C239" s="184">
        <v>694523</v>
      </c>
      <c r="D239" s="183">
        <v>4134000</v>
      </c>
      <c r="E239" s="184">
        <v>4134000</v>
      </c>
      <c r="F239" s="183">
        <v>4134000</v>
      </c>
      <c r="G239" s="184">
        <v>0</v>
      </c>
    </row>
    <row r="240" spans="1:7" s="144" customFormat="1" ht="15">
      <c r="A240" s="175" t="s">
        <v>310</v>
      </c>
      <c r="B240" s="176">
        <v>6876594688</v>
      </c>
      <c r="C240" s="177">
        <v>872630688.5</v>
      </c>
      <c r="D240" s="176">
        <v>7749225376.5</v>
      </c>
      <c r="E240" s="177">
        <v>6703158391.1100025</v>
      </c>
      <c r="F240" s="176">
        <v>6703158391.1100025</v>
      </c>
      <c r="G240" s="177">
        <v>1046066985.3900001</v>
      </c>
    </row>
    <row r="241" spans="1:7" s="144" customFormat="1" ht="15">
      <c r="A241" s="178" t="s">
        <v>311</v>
      </c>
      <c r="B241" s="176">
        <v>6876594688</v>
      </c>
      <c r="C241" s="177">
        <v>872630688.5</v>
      </c>
      <c r="D241" s="176">
        <v>7749225376.5</v>
      </c>
      <c r="E241" s="177">
        <v>6703158391.1100025</v>
      </c>
      <c r="F241" s="176">
        <v>6703158391.1100025</v>
      </c>
      <c r="G241" s="177">
        <v>1046066985.3900001</v>
      </c>
    </row>
    <row r="242" spans="1:7" s="144" customFormat="1" ht="15">
      <c r="A242" s="179" t="s">
        <v>312</v>
      </c>
      <c r="B242" s="176">
        <v>6876594688</v>
      </c>
      <c r="C242" s="177">
        <v>872630688.5</v>
      </c>
      <c r="D242" s="176">
        <v>7749225376.5</v>
      </c>
      <c r="E242" s="177">
        <v>6703158391.1100025</v>
      </c>
      <c r="F242" s="176">
        <v>6703158391.1100025</v>
      </c>
      <c r="G242" s="177">
        <v>1046066985.3900001</v>
      </c>
    </row>
    <row r="243" spans="1:7" s="144" customFormat="1" ht="15">
      <c r="A243" s="180" t="s">
        <v>313</v>
      </c>
      <c r="B243" s="176">
        <v>6876594688</v>
      </c>
      <c r="C243" s="177">
        <v>872630688.5</v>
      </c>
      <c r="D243" s="176">
        <v>7749225376.5</v>
      </c>
      <c r="E243" s="177">
        <v>6703158391.1100025</v>
      </c>
      <c r="F243" s="176">
        <v>6703158391.1100025</v>
      </c>
      <c r="G243" s="177">
        <v>1046066985.3900001</v>
      </c>
    </row>
    <row r="244" spans="1:7" s="144" customFormat="1" ht="15">
      <c r="A244" s="181" t="s">
        <v>314</v>
      </c>
      <c r="B244" s="176">
        <v>6876594688</v>
      </c>
      <c r="C244" s="177">
        <v>872630688.5</v>
      </c>
      <c r="D244" s="176">
        <v>7749225376.5</v>
      </c>
      <c r="E244" s="177">
        <v>6703158391.1100025</v>
      </c>
      <c r="F244" s="176">
        <v>6703158391.1100025</v>
      </c>
      <c r="G244" s="177">
        <v>1046066985.3900001</v>
      </c>
    </row>
    <row r="245" spans="1:7" ht="15">
      <c r="A245" s="182" t="s">
        <v>315</v>
      </c>
      <c r="B245" s="183">
        <v>0</v>
      </c>
      <c r="C245" s="184">
        <v>1244128389.83</v>
      </c>
      <c r="D245" s="183">
        <v>1244128389.83</v>
      </c>
      <c r="E245" s="184">
        <v>1075370056.46</v>
      </c>
      <c r="F245" s="183">
        <v>1075370056.46</v>
      </c>
      <c r="G245" s="184">
        <v>168758333.37</v>
      </c>
    </row>
    <row r="246" spans="1:7" ht="15">
      <c r="A246" s="182" t="s">
        <v>316</v>
      </c>
      <c r="B246" s="183">
        <v>0</v>
      </c>
      <c r="C246" s="184">
        <v>174447744</v>
      </c>
      <c r="D246" s="183">
        <v>174447744</v>
      </c>
      <c r="E246" s="184">
        <v>154143922.25</v>
      </c>
      <c r="F246" s="183">
        <v>154143922.25</v>
      </c>
      <c r="G246" s="184">
        <v>20303821.75</v>
      </c>
    </row>
    <row r="247" spans="1:7" ht="15">
      <c r="A247" s="182" t="s">
        <v>317</v>
      </c>
      <c r="B247" s="183">
        <v>0</v>
      </c>
      <c r="C247" s="184">
        <v>76666214.71000001</v>
      </c>
      <c r="D247" s="183">
        <v>76666214.71000001</v>
      </c>
      <c r="E247" s="184">
        <v>67045423.5</v>
      </c>
      <c r="F247" s="183">
        <v>67045423.5</v>
      </c>
      <c r="G247" s="184">
        <v>9620791.21</v>
      </c>
    </row>
    <row r="248" spans="1:7" ht="15">
      <c r="A248" s="182" t="s">
        <v>318</v>
      </c>
      <c r="B248" s="183">
        <v>0</v>
      </c>
      <c r="C248" s="184">
        <v>102544218</v>
      </c>
      <c r="D248" s="183">
        <v>102544218</v>
      </c>
      <c r="E248" s="184">
        <v>89089332.39</v>
      </c>
      <c r="F248" s="183">
        <v>89089332.39</v>
      </c>
      <c r="G248" s="184">
        <v>13454885.610000001</v>
      </c>
    </row>
    <row r="249" spans="1:7" ht="15">
      <c r="A249" s="182" t="s">
        <v>319</v>
      </c>
      <c r="B249" s="183">
        <v>0</v>
      </c>
      <c r="C249" s="184">
        <v>58540844</v>
      </c>
      <c r="D249" s="183">
        <v>58540844</v>
      </c>
      <c r="E249" s="184">
        <v>51161265.91</v>
      </c>
      <c r="F249" s="183">
        <v>51161265.91</v>
      </c>
      <c r="G249" s="184">
        <v>7379578.090000003</v>
      </c>
    </row>
    <row r="250" spans="1:7" ht="15">
      <c r="A250" s="182" t="s">
        <v>320</v>
      </c>
      <c r="B250" s="183">
        <v>0</v>
      </c>
      <c r="C250" s="184">
        <v>34922154</v>
      </c>
      <c r="D250" s="183">
        <v>34922154</v>
      </c>
      <c r="E250" s="184">
        <v>29721237.77</v>
      </c>
      <c r="F250" s="183">
        <v>29721237.77</v>
      </c>
      <c r="G250" s="184">
        <v>5200916.23</v>
      </c>
    </row>
    <row r="251" spans="1:7" ht="15">
      <c r="A251" s="182" t="s">
        <v>321</v>
      </c>
      <c r="B251" s="183">
        <v>0</v>
      </c>
      <c r="C251" s="184">
        <v>24877321</v>
      </c>
      <c r="D251" s="183">
        <v>24877321</v>
      </c>
      <c r="E251" s="184">
        <v>21453050.25</v>
      </c>
      <c r="F251" s="183">
        <v>21453050.25</v>
      </c>
      <c r="G251" s="184">
        <v>3424270.750000001</v>
      </c>
    </row>
    <row r="252" spans="1:7" ht="15">
      <c r="A252" s="182" t="s">
        <v>322</v>
      </c>
      <c r="B252" s="183">
        <v>0</v>
      </c>
      <c r="C252" s="184">
        <v>66119737</v>
      </c>
      <c r="D252" s="183">
        <v>66119737</v>
      </c>
      <c r="E252" s="184">
        <v>53871958.86</v>
      </c>
      <c r="F252" s="183">
        <v>53871958.86</v>
      </c>
      <c r="G252" s="184">
        <v>12247778.139999999</v>
      </c>
    </row>
    <row r="253" spans="1:7" ht="15">
      <c r="A253" s="182" t="s">
        <v>323</v>
      </c>
      <c r="B253" s="183">
        <v>0</v>
      </c>
      <c r="C253" s="184">
        <v>17298062</v>
      </c>
      <c r="D253" s="183">
        <v>17298062</v>
      </c>
      <c r="E253" s="184">
        <v>14835491.01</v>
      </c>
      <c r="F253" s="183">
        <v>14835491.01</v>
      </c>
      <c r="G253" s="184">
        <v>2462570.9899999998</v>
      </c>
    </row>
    <row r="254" spans="1:7" ht="15">
      <c r="A254" s="182" t="s">
        <v>324</v>
      </c>
      <c r="B254" s="183">
        <v>0</v>
      </c>
      <c r="C254" s="184">
        <v>21538879</v>
      </c>
      <c r="D254" s="183">
        <v>21538879</v>
      </c>
      <c r="E254" s="184">
        <v>18435308.44</v>
      </c>
      <c r="F254" s="183">
        <v>18435308.44</v>
      </c>
      <c r="G254" s="184">
        <v>3103570.559999999</v>
      </c>
    </row>
    <row r="255" spans="1:7" ht="15">
      <c r="A255" s="182" t="s">
        <v>325</v>
      </c>
      <c r="B255" s="183">
        <v>0</v>
      </c>
      <c r="C255" s="184">
        <v>93052468</v>
      </c>
      <c r="D255" s="183">
        <v>93052468</v>
      </c>
      <c r="E255" s="184">
        <v>81963405.59</v>
      </c>
      <c r="F255" s="183">
        <v>81963405.59</v>
      </c>
      <c r="G255" s="184">
        <v>11089062.409999998</v>
      </c>
    </row>
    <row r="256" spans="1:7" ht="15">
      <c r="A256" s="182" t="s">
        <v>326</v>
      </c>
      <c r="B256" s="183">
        <v>0</v>
      </c>
      <c r="C256" s="184">
        <v>123393240</v>
      </c>
      <c r="D256" s="183">
        <v>123393240</v>
      </c>
      <c r="E256" s="184">
        <v>105932824.39</v>
      </c>
      <c r="F256" s="183">
        <v>105932824.39</v>
      </c>
      <c r="G256" s="184">
        <v>17460415.61</v>
      </c>
    </row>
    <row r="257" spans="1:7" ht="15">
      <c r="A257" s="182" t="s">
        <v>327</v>
      </c>
      <c r="B257" s="183">
        <v>0</v>
      </c>
      <c r="C257" s="184">
        <v>200487910</v>
      </c>
      <c r="D257" s="183">
        <v>200487910</v>
      </c>
      <c r="E257" s="184">
        <v>174588080.22</v>
      </c>
      <c r="F257" s="183">
        <v>174588080.22</v>
      </c>
      <c r="G257" s="184">
        <v>25899829.78</v>
      </c>
    </row>
    <row r="258" spans="1:7" ht="15">
      <c r="A258" s="182" t="s">
        <v>328</v>
      </c>
      <c r="B258" s="183">
        <v>0</v>
      </c>
      <c r="C258" s="184">
        <v>64495074</v>
      </c>
      <c r="D258" s="183">
        <v>64495074</v>
      </c>
      <c r="E258" s="184">
        <v>56797994.78</v>
      </c>
      <c r="F258" s="183">
        <v>56797994.78</v>
      </c>
      <c r="G258" s="184">
        <v>7697079.219999998</v>
      </c>
    </row>
    <row r="259" spans="1:7" ht="15">
      <c r="A259" s="182" t="s">
        <v>329</v>
      </c>
      <c r="B259" s="183">
        <v>0</v>
      </c>
      <c r="C259" s="184">
        <v>31287073</v>
      </c>
      <c r="D259" s="183">
        <v>31287073</v>
      </c>
      <c r="E259" s="184">
        <v>27472775.1</v>
      </c>
      <c r="F259" s="183">
        <v>27472775.1</v>
      </c>
      <c r="G259" s="184">
        <v>3814297.8999999994</v>
      </c>
    </row>
    <row r="260" spans="1:7" ht="15">
      <c r="A260" s="182" t="s">
        <v>330</v>
      </c>
      <c r="B260" s="183">
        <v>0</v>
      </c>
      <c r="C260" s="184">
        <v>18780662</v>
      </c>
      <c r="D260" s="183">
        <v>18780662</v>
      </c>
      <c r="E260" s="184">
        <v>15787544.489999998</v>
      </c>
      <c r="F260" s="183">
        <v>15787544.489999998</v>
      </c>
      <c r="G260" s="184">
        <v>2993117.5100000007</v>
      </c>
    </row>
    <row r="261" spans="1:7" ht="15">
      <c r="A261" s="182" t="s">
        <v>331</v>
      </c>
      <c r="B261" s="183">
        <v>0</v>
      </c>
      <c r="C261" s="184">
        <v>50289752</v>
      </c>
      <c r="D261" s="183">
        <v>50289752</v>
      </c>
      <c r="E261" s="184">
        <v>44192808.63</v>
      </c>
      <c r="F261" s="183">
        <v>44192808.63</v>
      </c>
      <c r="G261" s="184">
        <v>6096943.369999998</v>
      </c>
    </row>
    <row r="262" spans="1:7" ht="15">
      <c r="A262" s="182" t="s">
        <v>332</v>
      </c>
      <c r="B262" s="183">
        <v>0</v>
      </c>
      <c r="C262" s="184">
        <v>103972327</v>
      </c>
      <c r="D262" s="183">
        <v>103972327</v>
      </c>
      <c r="E262" s="184">
        <v>93151973.62</v>
      </c>
      <c r="F262" s="183">
        <v>93151973.62</v>
      </c>
      <c r="G262" s="184">
        <v>10820353.379999995</v>
      </c>
    </row>
    <row r="263" spans="1:7" ht="15">
      <c r="A263" s="182" t="s">
        <v>333</v>
      </c>
      <c r="B263" s="183">
        <v>0</v>
      </c>
      <c r="C263" s="184">
        <v>31717727</v>
      </c>
      <c r="D263" s="183">
        <v>31717727</v>
      </c>
      <c r="E263" s="184">
        <v>27067925.97</v>
      </c>
      <c r="F263" s="183">
        <v>27067925.97</v>
      </c>
      <c r="G263" s="184">
        <v>4649801.029999999</v>
      </c>
    </row>
    <row r="264" spans="1:7" ht="15">
      <c r="A264" s="182" t="s">
        <v>334</v>
      </c>
      <c r="B264" s="183">
        <v>0</v>
      </c>
      <c r="C264" s="184">
        <v>38112983</v>
      </c>
      <c r="D264" s="183">
        <v>38112983</v>
      </c>
      <c r="E264" s="184">
        <v>31001195.759999998</v>
      </c>
      <c r="F264" s="183">
        <v>31001195.759999998</v>
      </c>
      <c r="G264" s="184">
        <v>7111787.240000001</v>
      </c>
    </row>
    <row r="265" spans="1:7" ht="15">
      <c r="A265" s="182" t="s">
        <v>335</v>
      </c>
      <c r="B265" s="183">
        <v>0</v>
      </c>
      <c r="C265" s="184">
        <v>42465172</v>
      </c>
      <c r="D265" s="183">
        <v>42465172</v>
      </c>
      <c r="E265" s="184">
        <v>36971004.87</v>
      </c>
      <c r="F265" s="183">
        <v>36971004.87</v>
      </c>
      <c r="G265" s="184">
        <v>5494167.13</v>
      </c>
    </row>
    <row r="266" spans="1:7" ht="15">
      <c r="A266" s="182" t="s">
        <v>336</v>
      </c>
      <c r="B266" s="183">
        <v>0</v>
      </c>
      <c r="C266" s="184">
        <v>57865373</v>
      </c>
      <c r="D266" s="183">
        <v>57865373</v>
      </c>
      <c r="E266" s="184">
        <v>50384186.46</v>
      </c>
      <c r="F266" s="183">
        <v>50384186.46</v>
      </c>
      <c r="G266" s="184">
        <v>7481186.540000001</v>
      </c>
    </row>
    <row r="267" spans="1:7" ht="15">
      <c r="A267" s="182" t="s">
        <v>337</v>
      </c>
      <c r="B267" s="183">
        <v>0</v>
      </c>
      <c r="C267" s="184">
        <v>157123694.8</v>
      </c>
      <c r="D267" s="183">
        <v>157123694.8</v>
      </c>
      <c r="E267" s="184">
        <v>136578734.8</v>
      </c>
      <c r="F267" s="183">
        <v>136578734.8</v>
      </c>
      <c r="G267" s="184">
        <v>20544960</v>
      </c>
    </row>
    <row r="268" spans="1:7" ht="15">
      <c r="A268" s="182" t="s">
        <v>338</v>
      </c>
      <c r="B268" s="183">
        <v>0</v>
      </c>
      <c r="C268" s="184">
        <v>123558941</v>
      </c>
      <c r="D268" s="183">
        <v>123558941</v>
      </c>
      <c r="E268" s="184">
        <v>107929735.02</v>
      </c>
      <c r="F268" s="183">
        <v>107929735.02</v>
      </c>
      <c r="G268" s="184">
        <v>15629205.980000004</v>
      </c>
    </row>
    <row r="269" spans="1:7" ht="15">
      <c r="A269" s="182" t="s">
        <v>339</v>
      </c>
      <c r="B269" s="183">
        <v>0</v>
      </c>
      <c r="C269" s="184">
        <v>61426222</v>
      </c>
      <c r="D269" s="183">
        <v>61426222</v>
      </c>
      <c r="E269" s="184">
        <v>53295252.78</v>
      </c>
      <c r="F269" s="183">
        <v>53295252.78</v>
      </c>
      <c r="G269" s="184">
        <v>8130969.220000001</v>
      </c>
    </row>
    <row r="270" spans="1:7" ht="15">
      <c r="A270" s="182" t="s">
        <v>340</v>
      </c>
      <c r="B270" s="183">
        <v>0</v>
      </c>
      <c r="C270" s="184">
        <v>16213773</v>
      </c>
      <c r="D270" s="183">
        <v>16213773</v>
      </c>
      <c r="E270" s="184">
        <v>13950440.1</v>
      </c>
      <c r="F270" s="183">
        <v>13950440.1</v>
      </c>
      <c r="G270" s="184">
        <v>2263332.9000000004</v>
      </c>
    </row>
    <row r="271" spans="1:7" ht="15">
      <c r="A271" s="182" t="s">
        <v>341</v>
      </c>
      <c r="B271" s="183">
        <v>0</v>
      </c>
      <c r="C271" s="184">
        <v>44206392</v>
      </c>
      <c r="D271" s="183">
        <v>44206392</v>
      </c>
      <c r="E271" s="184">
        <v>37987994.9</v>
      </c>
      <c r="F271" s="183">
        <v>37987994.9</v>
      </c>
      <c r="G271" s="184">
        <v>6218397.100000001</v>
      </c>
    </row>
    <row r="272" spans="1:7" ht="15">
      <c r="A272" s="182" t="s">
        <v>342</v>
      </c>
      <c r="B272" s="183">
        <v>0</v>
      </c>
      <c r="C272" s="184">
        <v>20519921</v>
      </c>
      <c r="D272" s="183">
        <v>20519921</v>
      </c>
      <c r="E272" s="184">
        <v>17749599.48</v>
      </c>
      <c r="F272" s="183">
        <v>17749599.48</v>
      </c>
      <c r="G272" s="184">
        <v>2770321.52</v>
      </c>
    </row>
    <row r="273" spans="1:7" ht="15">
      <c r="A273" s="182" t="s">
        <v>343</v>
      </c>
      <c r="B273" s="183">
        <v>0</v>
      </c>
      <c r="C273" s="184">
        <v>65231643.2</v>
      </c>
      <c r="D273" s="183">
        <v>65231643.2</v>
      </c>
      <c r="E273" s="184">
        <v>55391748.32</v>
      </c>
      <c r="F273" s="183">
        <v>55391748.32</v>
      </c>
      <c r="G273" s="184">
        <v>9839894.88</v>
      </c>
    </row>
    <row r="274" spans="1:7" ht="15">
      <c r="A274" s="182" t="s">
        <v>344</v>
      </c>
      <c r="B274" s="183">
        <v>0</v>
      </c>
      <c r="C274" s="184">
        <v>324578363</v>
      </c>
      <c r="D274" s="183">
        <v>324578363</v>
      </c>
      <c r="E274" s="184">
        <v>281221208.19</v>
      </c>
      <c r="F274" s="183">
        <v>281221208.19</v>
      </c>
      <c r="G274" s="184">
        <v>43357154.81</v>
      </c>
    </row>
    <row r="275" spans="1:7" ht="15">
      <c r="A275" s="182" t="s">
        <v>345</v>
      </c>
      <c r="B275" s="183">
        <v>0</v>
      </c>
      <c r="C275" s="184">
        <v>353871736.99</v>
      </c>
      <c r="D275" s="183">
        <v>353871736.99</v>
      </c>
      <c r="E275" s="184">
        <v>288455957.1</v>
      </c>
      <c r="F275" s="183">
        <v>288455957.1</v>
      </c>
      <c r="G275" s="184">
        <v>65415779.889999986</v>
      </c>
    </row>
    <row r="276" spans="1:7" ht="15">
      <c r="A276" s="182" t="s">
        <v>346</v>
      </c>
      <c r="B276" s="183">
        <v>0</v>
      </c>
      <c r="C276" s="184">
        <v>112740550</v>
      </c>
      <c r="D276" s="183">
        <v>112740550</v>
      </c>
      <c r="E276" s="184">
        <v>95123107.99000001</v>
      </c>
      <c r="F276" s="183">
        <v>95123107.99000001</v>
      </c>
      <c r="G276" s="184">
        <v>17617442.009999998</v>
      </c>
    </row>
    <row r="277" spans="1:7" ht="15">
      <c r="A277" s="182" t="s">
        <v>347</v>
      </c>
      <c r="B277" s="183">
        <v>0</v>
      </c>
      <c r="C277" s="184">
        <v>44177741</v>
      </c>
      <c r="D277" s="183">
        <v>44177741</v>
      </c>
      <c r="E277" s="184">
        <v>38519673.54</v>
      </c>
      <c r="F277" s="183">
        <v>38519673.54</v>
      </c>
      <c r="G277" s="184">
        <v>5658067.460000001</v>
      </c>
    </row>
    <row r="278" spans="1:7" ht="15">
      <c r="A278" s="182" t="s">
        <v>348</v>
      </c>
      <c r="B278" s="183">
        <v>0</v>
      </c>
      <c r="C278" s="184">
        <v>20468751</v>
      </c>
      <c r="D278" s="183">
        <v>20468751</v>
      </c>
      <c r="E278" s="184">
        <v>18536778.87</v>
      </c>
      <c r="F278" s="183">
        <v>18536778.87</v>
      </c>
      <c r="G278" s="184">
        <v>1931972.1300000004</v>
      </c>
    </row>
    <row r="279" spans="1:7" ht="15">
      <c r="A279" s="182" t="s">
        <v>349</v>
      </c>
      <c r="B279" s="183">
        <v>0</v>
      </c>
      <c r="C279" s="184">
        <v>143244147</v>
      </c>
      <c r="D279" s="183">
        <v>143244147</v>
      </c>
      <c r="E279" s="184">
        <v>125785906.2</v>
      </c>
      <c r="F279" s="183">
        <v>125785906.2</v>
      </c>
      <c r="G279" s="184">
        <v>17458240.799999997</v>
      </c>
    </row>
    <row r="280" spans="1:7" ht="15">
      <c r="A280" s="182" t="s">
        <v>350</v>
      </c>
      <c r="B280" s="183">
        <v>0</v>
      </c>
      <c r="C280" s="184">
        <v>22826424</v>
      </c>
      <c r="D280" s="183">
        <v>22826424</v>
      </c>
      <c r="E280" s="184">
        <v>19260793.26</v>
      </c>
      <c r="F280" s="183">
        <v>19260793.26</v>
      </c>
      <c r="G280" s="184">
        <v>3565630.7399999993</v>
      </c>
    </row>
    <row r="281" spans="1:7" ht="15">
      <c r="A281" s="182" t="s">
        <v>351</v>
      </c>
      <c r="B281" s="183">
        <v>0</v>
      </c>
      <c r="C281" s="184">
        <v>63332415</v>
      </c>
      <c r="D281" s="183">
        <v>63332415</v>
      </c>
      <c r="E281" s="184">
        <v>53885993.85</v>
      </c>
      <c r="F281" s="183">
        <v>53885993.85</v>
      </c>
      <c r="G281" s="184">
        <v>9446421.15</v>
      </c>
    </row>
    <row r="282" spans="1:7" ht="15">
      <c r="A282" s="182" t="s">
        <v>352</v>
      </c>
      <c r="B282" s="183">
        <v>0</v>
      </c>
      <c r="C282" s="184">
        <v>182131607.82999998</v>
      </c>
      <c r="D282" s="183">
        <v>182131607.82999998</v>
      </c>
      <c r="E282" s="184">
        <v>151922000.95</v>
      </c>
      <c r="F282" s="183">
        <v>151922000.95</v>
      </c>
      <c r="G282" s="184">
        <v>30209606.879999995</v>
      </c>
    </row>
    <row r="283" spans="1:7" ht="15">
      <c r="A283" s="182" t="s">
        <v>353</v>
      </c>
      <c r="B283" s="183">
        <v>0</v>
      </c>
      <c r="C283" s="184">
        <v>29804524</v>
      </c>
      <c r="D283" s="183">
        <v>29804524</v>
      </c>
      <c r="E283" s="184">
        <v>25868733.03</v>
      </c>
      <c r="F283" s="183">
        <v>25868733.03</v>
      </c>
      <c r="G283" s="184">
        <v>3935790.9699999997</v>
      </c>
    </row>
    <row r="284" spans="1:7" ht="15">
      <c r="A284" s="182" t="s">
        <v>354</v>
      </c>
      <c r="B284" s="183">
        <v>0</v>
      </c>
      <c r="C284" s="184">
        <v>56627894.89</v>
      </c>
      <c r="D284" s="183">
        <v>56627894.89</v>
      </c>
      <c r="E284" s="184">
        <v>51592342.72</v>
      </c>
      <c r="F284" s="183">
        <v>51592342.72</v>
      </c>
      <c r="G284" s="184">
        <v>5035552.170000002</v>
      </c>
    </row>
    <row r="285" spans="1:7" ht="15">
      <c r="A285" s="182" t="s">
        <v>355</v>
      </c>
      <c r="B285" s="183">
        <v>0</v>
      </c>
      <c r="C285" s="184">
        <v>11560763</v>
      </c>
      <c r="D285" s="183">
        <v>11560763</v>
      </c>
      <c r="E285" s="184">
        <v>9886103.28</v>
      </c>
      <c r="F285" s="183">
        <v>9886103.28</v>
      </c>
      <c r="G285" s="184">
        <v>1674659.7200000002</v>
      </c>
    </row>
    <row r="286" spans="1:7" ht="15">
      <c r="A286" s="182" t="s">
        <v>356</v>
      </c>
      <c r="B286" s="183">
        <v>0</v>
      </c>
      <c r="C286" s="184">
        <v>57873159</v>
      </c>
      <c r="D286" s="183">
        <v>57873159</v>
      </c>
      <c r="E286" s="184">
        <v>50603612.49</v>
      </c>
      <c r="F286" s="183">
        <v>50603612.49</v>
      </c>
      <c r="G286" s="184">
        <v>7269546.509999997</v>
      </c>
    </row>
    <row r="287" spans="1:7" ht="15">
      <c r="A287" s="182" t="s">
        <v>357</v>
      </c>
      <c r="B287" s="183">
        <v>0</v>
      </c>
      <c r="C287" s="184">
        <v>103090493.64</v>
      </c>
      <c r="D287" s="183">
        <v>103090493.64</v>
      </c>
      <c r="E287" s="184">
        <v>95630326.11</v>
      </c>
      <c r="F287" s="183">
        <v>95630326.11</v>
      </c>
      <c r="G287" s="184">
        <v>7460167.529999999</v>
      </c>
    </row>
    <row r="288" spans="1:7" ht="15">
      <c r="A288" s="182" t="s">
        <v>358</v>
      </c>
      <c r="B288" s="183">
        <v>0</v>
      </c>
      <c r="C288" s="184">
        <v>31496164</v>
      </c>
      <c r="D288" s="183">
        <v>31496164</v>
      </c>
      <c r="E288" s="184">
        <v>29210718.3</v>
      </c>
      <c r="F288" s="183">
        <v>29210718.3</v>
      </c>
      <c r="G288" s="184">
        <v>2285445.6999999993</v>
      </c>
    </row>
    <row r="289" spans="1:7" ht="15">
      <c r="A289" s="182" t="s">
        <v>359</v>
      </c>
      <c r="B289" s="183">
        <v>0</v>
      </c>
      <c r="C289" s="184">
        <v>69312813</v>
      </c>
      <c r="D289" s="183">
        <v>69312813</v>
      </c>
      <c r="E289" s="184">
        <v>61934179.03</v>
      </c>
      <c r="F289" s="183">
        <v>61934179.03</v>
      </c>
      <c r="G289" s="184">
        <v>7378633.970000001</v>
      </c>
    </row>
    <row r="290" spans="1:7" ht="15">
      <c r="A290" s="182" t="s">
        <v>360</v>
      </c>
      <c r="B290" s="183">
        <v>0</v>
      </c>
      <c r="C290" s="184">
        <v>60758820</v>
      </c>
      <c r="D290" s="183">
        <v>60758820</v>
      </c>
      <c r="E290" s="184">
        <v>53182138.94</v>
      </c>
      <c r="F290" s="183">
        <v>53182138.94</v>
      </c>
      <c r="G290" s="184">
        <v>7576681.0600000005</v>
      </c>
    </row>
    <row r="291" spans="1:7" ht="15">
      <c r="A291" s="185" t="s">
        <v>361</v>
      </c>
      <c r="B291" s="186">
        <v>0</v>
      </c>
      <c r="C291" s="187">
        <v>95032700</v>
      </c>
      <c r="D291" s="186">
        <v>95032700</v>
      </c>
      <c r="E291" s="187">
        <v>83382247.98</v>
      </c>
      <c r="F291" s="186">
        <v>83382247.98</v>
      </c>
      <c r="G291" s="187">
        <v>11650452.019999998</v>
      </c>
    </row>
    <row r="292" spans="1:7" ht="15">
      <c r="A292" s="182" t="s">
        <v>362</v>
      </c>
      <c r="B292" s="183">
        <v>0</v>
      </c>
      <c r="C292" s="184">
        <v>28293418</v>
      </c>
      <c r="D292" s="183">
        <v>28293418</v>
      </c>
      <c r="E292" s="184">
        <v>24727761.74</v>
      </c>
      <c r="F292" s="183">
        <v>24727761.74</v>
      </c>
      <c r="G292" s="184">
        <v>3565656.2600000007</v>
      </c>
    </row>
    <row r="293" spans="1:7" ht="15">
      <c r="A293" s="182" t="s">
        <v>363</v>
      </c>
      <c r="B293" s="183">
        <v>0</v>
      </c>
      <c r="C293" s="184">
        <v>51830801</v>
      </c>
      <c r="D293" s="183">
        <v>51830801</v>
      </c>
      <c r="E293" s="184">
        <v>45692892.95999999</v>
      </c>
      <c r="F293" s="183">
        <v>45692892.95999999</v>
      </c>
      <c r="G293" s="184">
        <v>6137908.040000002</v>
      </c>
    </row>
    <row r="294" spans="1:7" ht="15">
      <c r="A294" s="182" t="s">
        <v>364</v>
      </c>
      <c r="B294" s="183">
        <v>0</v>
      </c>
      <c r="C294" s="184">
        <v>77379353</v>
      </c>
      <c r="D294" s="183">
        <v>77379353</v>
      </c>
      <c r="E294" s="184">
        <v>68608538.61</v>
      </c>
      <c r="F294" s="183">
        <v>68608538.61</v>
      </c>
      <c r="G294" s="184">
        <v>8770814.39</v>
      </c>
    </row>
    <row r="295" spans="1:7" ht="15">
      <c r="A295" s="182" t="s">
        <v>365</v>
      </c>
      <c r="B295" s="183">
        <v>0</v>
      </c>
      <c r="C295" s="184">
        <v>26383782</v>
      </c>
      <c r="D295" s="183">
        <v>26383782</v>
      </c>
      <c r="E295" s="184">
        <v>22884360.04</v>
      </c>
      <c r="F295" s="183">
        <v>22884360.04</v>
      </c>
      <c r="G295" s="184">
        <v>3499421.96</v>
      </c>
    </row>
    <row r="296" spans="1:7" ht="15">
      <c r="A296" s="182" t="s">
        <v>366</v>
      </c>
      <c r="B296" s="183">
        <v>0</v>
      </c>
      <c r="C296" s="184">
        <v>69525007.16</v>
      </c>
      <c r="D296" s="183">
        <v>69525007.16</v>
      </c>
      <c r="E296" s="184">
        <v>61149857.3</v>
      </c>
      <c r="F296" s="183">
        <v>61149857.3</v>
      </c>
      <c r="G296" s="184">
        <v>8375149.859999998</v>
      </c>
    </row>
    <row r="297" spans="1:7" ht="15">
      <c r="A297" s="182" t="s">
        <v>367</v>
      </c>
      <c r="B297" s="183">
        <v>0</v>
      </c>
      <c r="C297" s="184">
        <v>168512130.70999998</v>
      </c>
      <c r="D297" s="183">
        <v>168512130.70999998</v>
      </c>
      <c r="E297" s="184">
        <v>144878656.06</v>
      </c>
      <c r="F297" s="183">
        <v>144878656.06</v>
      </c>
      <c r="G297" s="184">
        <v>23633474.650000006</v>
      </c>
    </row>
    <row r="298" spans="1:7" ht="15">
      <c r="A298" s="182" t="s">
        <v>368</v>
      </c>
      <c r="B298" s="183">
        <v>0</v>
      </c>
      <c r="C298" s="184">
        <v>29061982</v>
      </c>
      <c r="D298" s="183">
        <v>29061982</v>
      </c>
      <c r="E298" s="184">
        <v>25684520.57</v>
      </c>
      <c r="F298" s="183">
        <v>25684520.57</v>
      </c>
      <c r="G298" s="184">
        <v>3377461.430000001</v>
      </c>
    </row>
    <row r="299" spans="1:7" ht="15">
      <c r="A299" s="182" t="s">
        <v>369</v>
      </c>
      <c r="B299" s="183">
        <v>0</v>
      </c>
      <c r="C299" s="184">
        <v>91570461</v>
      </c>
      <c r="D299" s="183">
        <v>91570461</v>
      </c>
      <c r="E299" s="184">
        <v>79968564.1</v>
      </c>
      <c r="F299" s="183">
        <v>79968564.1</v>
      </c>
      <c r="G299" s="184">
        <v>11601896.899999999</v>
      </c>
    </row>
    <row r="300" spans="1:7" ht="15">
      <c r="A300" s="182" t="s">
        <v>370</v>
      </c>
      <c r="B300" s="183">
        <v>0</v>
      </c>
      <c r="C300" s="184">
        <v>20504411</v>
      </c>
      <c r="D300" s="183">
        <v>20504411</v>
      </c>
      <c r="E300" s="184">
        <v>17471314.81</v>
      </c>
      <c r="F300" s="183">
        <v>17471314.81</v>
      </c>
      <c r="G300" s="184">
        <v>3033096.1900000004</v>
      </c>
    </row>
    <row r="301" spans="1:7" ht="15">
      <c r="A301" s="182" t="s">
        <v>371</v>
      </c>
      <c r="B301" s="183">
        <v>0</v>
      </c>
      <c r="C301" s="184">
        <v>49983686</v>
      </c>
      <c r="D301" s="183">
        <v>49983686</v>
      </c>
      <c r="E301" s="184">
        <v>42238566.49</v>
      </c>
      <c r="F301" s="183">
        <v>42238566.49</v>
      </c>
      <c r="G301" s="184">
        <v>7745119.51</v>
      </c>
    </row>
    <row r="302" spans="1:7" ht="15">
      <c r="A302" s="182" t="s">
        <v>372</v>
      </c>
      <c r="B302" s="183">
        <v>0</v>
      </c>
      <c r="C302" s="184">
        <v>88635194.01</v>
      </c>
      <c r="D302" s="183">
        <v>88635194.01</v>
      </c>
      <c r="E302" s="184">
        <v>76895766.75</v>
      </c>
      <c r="F302" s="183">
        <v>76895766.75</v>
      </c>
      <c r="G302" s="184">
        <v>11739427.259999998</v>
      </c>
    </row>
    <row r="303" spans="1:7" ht="15">
      <c r="A303" s="182" t="s">
        <v>373</v>
      </c>
      <c r="B303" s="183">
        <v>0</v>
      </c>
      <c r="C303" s="184">
        <v>167635737</v>
      </c>
      <c r="D303" s="183">
        <v>167635737</v>
      </c>
      <c r="E303" s="184">
        <v>148406996.73000002</v>
      </c>
      <c r="F303" s="183">
        <v>148406996.73000002</v>
      </c>
      <c r="G303" s="184">
        <v>19228740.269999996</v>
      </c>
    </row>
    <row r="304" spans="1:7" ht="15">
      <c r="A304" s="182" t="s">
        <v>374</v>
      </c>
      <c r="B304" s="183">
        <v>0</v>
      </c>
      <c r="C304" s="184">
        <v>109099211</v>
      </c>
      <c r="D304" s="183">
        <v>109099211</v>
      </c>
      <c r="E304" s="184">
        <v>94039194.51</v>
      </c>
      <c r="F304" s="183">
        <v>94039194.51</v>
      </c>
      <c r="G304" s="184">
        <v>15060016.489999995</v>
      </c>
    </row>
    <row r="305" spans="1:7" ht="15">
      <c r="A305" s="182" t="s">
        <v>375</v>
      </c>
      <c r="B305" s="183">
        <v>0</v>
      </c>
      <c r="C305" s="184">
        <v>127043579</v>
      </c>
      <c r="D305" s="183">
        <v>127043579</v>
      </c>
      <c r="E305" s="184">
        <v>112401608.53</v>
      </c>
      <c r="F305" s="183">
        <v>112401608.53</v>
      </c>
      <c r="G305" s="184">
        <v>14641970.469999997</v>
      </c>
    </row>
    <row r="306" spans="1:7" ht="15">
      <c r="A306" s="182" t="s">
        <v>376</v>
      </c>
      <c r="B306" s="183">
        <v>0</v>
      </c>
      <c r="C306" s="184">
        <v>171285180</v>
      </c>
      <c r="D306" s="183">
        <v>171285180</v>
      </c>
      <c r="E306" s="184">
        <v>145057656.06</v>
      </c>
      <c r="F306" s="183">
        <v>145057656.06</v>
      </c>
      <c r="G306" s="184">
        <v>26227523.939999998</v>
      </c>
    </row>
    <row r="307" spans="1:7" ht="15">
      <c r="A307" s="182" t="s">
        <v>377</v>
      </c>
      <c r="B307" s="183">
        <v>0</v>
      </c>
      <c r="C307" s="184">
        <v>115191605</v>
      </c>
      <c r="D307" s="183">
        <v>115191605</v>
      </c>
      <c r="E307" s="184">
        <v>99743664.42</v>
      </c>
      <c r="F307" s="183">
        <v>99743664.42</v>
      </c>
      <c r="G307" s="184">
        <v>15447940.579999998</v>
      </c>
    </row>
    <row r="308" spans="1:7" ht="15">
      <c r="A308" s="182" t="s">
        <v>378</v>
      </c>
      <c r="B308" s="183">
        <v>0</v>
      </c>
      <c r="C308" s="184">
        <v>119534242</v>
      </c>
      <c r="D308" s="183">
        <v>119534242</v>
      </c>
      <c r="E308" s="184">
        <v>102161078.46</v>
      </c>
      <c r="F308" s="183">
        <v>102161078.46</v>
      </c>
      <c r="G308" s="184">
        <v>17373163.540000007</v>
      </c>
    </row>
    <row r="309" spans="1:7" ht="15">
      <c r="A309" s="182" t="s">
        <v>379</v>
      </c>
      <c r="B309" s="183">
        <v>0</v>
      </c>
      <c r="C309" s="184">
        <v>139412519</v>
      </c>
      <c r="D309" s="183">
        <v>139412519</v>
      </c>
      <c r="E309" s="184">
        <v>113145400.09</v>
      </c>
      <c r="F309" s="183">
        <v>113145400.09</v>
      </c>
      <c r="G309" s="184">
        <v>26267118.909999996</v>
      </c>
    </row>
    <row r="310" spans="1:7" ht="15">
      <c r="A310" s="182" t="s">
        <v>380</v>
      </c>
      <c r="B310" s="183">
        <v>0</v>
      </c>
      <c r="C310" s="184">
        <v>66733571</v>
      </c>
      <c r="D310" s="183">
        <v>66733571</v>
      </c>
      <c r="E310" s="184">
        <v>57822401.419999994</v>
      </c>
      <c r="F310" s="183">
        <v>57822401.419999994</v>
      </c>
      <c r="G310" s="184">
        <v>8911169.580000004</v>
      </c>
    </row>
    <row r="311" spans="1:7" ht="15">
      <c r="A311" s="182" t="s">
        <v>381</v>
      </c>
      <c r="B311" s="183">
        <v>0</v>
      </c>
      <c r="C311" s="184">
        <v>30041773</v>
      </c>
      <c r="D311" s="183">
        <v>30041773</v>
      </c>
      <c r="E311" s="184">
        <v>25807397.040000003</v>
      </c>
      <c r="F311" s="183">
        <v>25807397.040000003</v>
      </c>
      <c r="G311" s="184">
        <v>4234375.959999998</v>
      </c>
    </row>
    <row r="312" spans="1:7" ht="15">
      <c r="A312" s="182" t="s">
        <v>382</v>
      </c>
      <c r="B312" s="183">
        <v>0</v>
      </c>
      <c r="C312" s="184">
        <v>98086386.53999999</v>
      </c>
      <c r="D312" s="183">
        <v>98086386.53999999</v>
      </c>
      <c r="E312" s="184">
        <v>86318346.68</v>
      </c>
      <c r="F312" s="183">
        <v>86318346.68</v>
      </c>
      <c r="G312" s="184">
        <v>11768039.86</v>
      </c>
    </row>
    <row r="313" spans="1:7" ht="15">
      <c r="A313" s="182" t="s">
        <v>383</v>
      </c>
      <c r="B313" s="183">
        <v>0</v>
      </c>
      <c r="C313" s="184">
        <v>91612096</v>
      </c>
      <c r="D313" s="183">
        <v>91612096</v>
      </c>
      <c r="E313" s="184">
        <v>81539789.77000001</v>
      </c>
      <c r="F313" s="183">
        <v>81539789.77000001</v>
      </c>
      <c r="G313" s="184">
        <v>10072306.229999999</v>
      </c>
    </row>
    <row r="314" spans="1:7" ht="15">
      <c r="A314" s="182" t="s">
        <v>384</v>
      </c>
      <c r="B314" s="183">
        <v>0</v>
      </c>
      <c r="C314" s="184">
        <v>40232211</v>
      </c>
      <c r="D314" s="183">
        <v>40232211</v>
      </c>
      <c r="E314" s="184">
        <v>35390452.32</v>
      </c>
      <c r="F314" s="183">
        <v>35390452.32</v>
      </c>
      <c r="G314" s="184">
        <v>4841758.680000002</v>
      </c>
    </row>
    <row r="315" spans="1:7" ht="15">
      <c r="A315" s="182" t="s">
        <v>385</v>
      </c>
      <c r="B315" s="183">
        <v>0</v>
      </c>
      <c r="C315" s="184">
        <v>70142689.99999999</v>
      </c>
      <c r="D315" s="183">
        <v>70142689.99999999</v>
      </c>
      <c r="E315" s="184">
        <v>65097393.519999996</v>
      </c>
      <c r="F315" s="183">
        <v>65097393.519999996</v>
      </c>
      <c r="G315" s="184">
        <v>5045296.48</v>
      </c>
    </row>
    <row r="316" spans="1:7" ht="15">
      <c r="A316" s="182" t="s">
        <v>386</v>
      </c>
      <c r="B316" s="183">
        <v>0</v>
      </c>
      <c r="C316" s="184">
        <v>18865587</v>
      </c>
      <c r="D316" s="183">
        <v>18865587</v>
      </c>
      <c r="E316" s="184">
        <v>16357382.28</v>
      </c>
      <c r="F316" s="183">
        <v>16357382.28</v>
      </c>
      <c r="G316" s="184">
        <v>2508204.7200000007</v>
      </c>
    </row>
    <row r="317" spans="1:7" ht="15">
      <c r="A317" s="182" t="s">
        <v>387</v>
      </c>
      <c r="B317" s="183">
        <v>0</v>
      </c>
      <c r="C317" s="184">
        <v>175169154</v>
      </c>
      <c r="D317" s="183">
        <v>175169154</v>
      </c>
      <c r="E317" s="184">
        <v>150269451.39</v>
      </c>
      <c r="F317" s="183">
        <v>150269451.39</v>
      </c>
      <c r="G317" s="184">
        <v>24899702.61</v>
      </c>
    </row>
    <row r="318" spans="1:7" ht="15">
      <c r="A318" s="182" t="s">
        <v>388</v>
      </c>
      <c r="B318" s="183">
        <v>0</v>
      </c>
      <c r="C318" s="184">
        <v>51276541</v>
      </c>
      <c r="D318" s="183">
        <v>51276541</v>
      </c>
      <c r="E318" s="184">
        <v>45432917.599999994</v>
      </c>
      <c r="F318" s="183">
        <v>45432917.599999994</v>
      </c>
      <c r="G318" s="184">
        <v>5843623.4</v>
      </c>
    </row>
    <row r="319" spans="1:7" ht="15">
      <c r="A319" s="182" t="s">
        <v>389</v>
      </c>
      <c r="B319" s="183">
        <v>0</v>
      </c>
      <c r="C319" s="184">
        <v>44355511</v>
      </c>
      <c r="D319" s="183">
        <v>44355511</v>
      </c>
      <c r="E319" s="184">
        <v>37156366.82</v>
      </c>
      <c r="F319" s="183">
        <v>37156366.82</v>
      </c>
      <c r="G319" s="184">
        <v>7199144.180000001</v>
      </c>
    </row>
    <row r="320" spans="1:7" ht="15">
      <c r="A320" s="182" t="s">
        <v>390</v>
      </c>
      <c r="B320" s="183">
        <v>0</v>
      </c>
      <c r="C320" s="184">
        <v>14225061</v>
      </c>
      <c r="D320" s="183">
        <v>14225061</v>
      </c>
      <c r="E320" s="184">
        <v>12198198.42</v>
      </c>
      <c r="F320" s="183">
        <v>12198198.42</v>
      </c>
      <c r="G320" s="184">
        <v>2026862.5799999996</v>
      </c>
    </row>
    <row r="321" spans="1:7" ht="15">
      <c r="A321" s="182" t="s">
        <v>391</v>
      </c>
      <c r="B321" s="183">
        <v>0</v>
      </c>
      <c r="C321" s="184">
        <v>109928339</v>
      </c>
      <c r="D321" s="183">
        <v>109928339</v>
      </c>
      <c r="E321" s="184">
        <v>96515141.13</v>
      </c>
      <c r="F321" s="183">
        <v>96515141.13</v>
      </c>
      <c r="G321" s="184">
        <v>13413197.870000003</v>
      </c>
    </row>
    <row r="322" spans="1:7" ht="15">
      <c r="A322" s="182" t="s">
        <v>392</v>
      </c>
      <c r="B322" s="183">
        <v>0</v>
      </c>
      <c r="C322" s="184">
        <v>36745982</v>
      </c>
      <c r="D322" s="183">
        <v>36745982</v>
      </c>
      <c r="E322" s="184">
        <v>32129641.8</v>
      </c>
      <c r="F322" s="183">
        <v>32129641.8</v>
      </c>
      <c r="G322" s="184">
        <v>4616340.199999999</v>
      </c>
    </row>
    <row r="323" spans="1:7" ht="15">
      <c r="A323" s="182" t="s">
        <v>393</v>
      </c>
      <c r="B323" s="183">
        <v>0</v>
      </c>
      <c r="C323" s="184">
        <v>185792764.95</v>
      </c>
      <c r="D323" s="183">
        <v>185792764.95</v>
      </c>
      <c r="E323" s="184">
        <v>156463136.69</v>
      </c>
      <c r="F323" s="183">
        <v>156463136.69</v>
      </c>
      <c r="G323" s="184">
        <v>29329628.259999998</v>
      </c>
    </row>
    <row r="324" spans="1:7" ht="15">
      <c r="A324" s="182" t="s">
        <v>394</v>
      </c>
      <c r="B324" s="183">
        <v>0</v>
      </c>
      <c r="C324" s="184">
        <v>55715049</v>
      </c>
      <c r="D324" s="183">
        <v>55715049</v>
      </c>
      <c r="E324" s="184">
        <v>49000573.51</v>
      </c>
      <c r="F324" s="183">
        <v>49000573.51</v>
      </c>
      <c r="G324" s="184">
        <v>6714475.490000001</v>
      </c>
    </row>
    <row r="325" spans="1:7" ht="15">
      <c r="A325" s="182" t="s">
        <v>395</v>
      </c>
      <c r="B325" s="183">
        <v>0</v>
      </c>
      <c r="C325" s="184">
        <v>61206899</v>
      </c>
      <c r="D325" s="183">
        <v>61206899</v>
      </c>
      <c r="E325" s="184">
        <v>53179308.54</v>
      </c>
      <c r="F325" s="183">
        <v>53179308.54</v>
      </c>
      <c r="G325" s="184">
        <v>8027590.460000003</v>
      </c>
    </row>
    <row r="326" spans="1:7" ht="15">
      <c r="A326" s="182" t="s">
        <v>396</v>
      </c>
      <c r="B326" s="183">
        <v>6876594688</v>
      </c>
      <c r="C326" s="184">
        <v>-6876594204.76</v>
      </c>
      <c r="D326" s="183">
        <v>483.24</v>
      </c>
      <c r="E326" s="184">
        <v>0</v>
      </c>
      <c r="F326" s="183">
        <v>0</v>
      </c>
      <c r="G326" s="184">
        <v>483.24</v>
      </c>
    </row>
    <row r="327" spans="1:7" ht="16.5">
      <c r="A327" s="188"/>
      <c r="B327" s="189"/>
      <c r="C327" s="190"/>
      <c r="D327" s="189"/>
      <c r="E327" s="190"/>
      <c r="F327" s="189"/>
      <c r="G327" s="190"/>
    </row>
    <row r="328" spans="1:7" ht="15" customHeight="1">
      <c r="A328" s="191" t="s">
        <v>212</v>
      </c>
      <c r="B328" s="192">
        <v>50351752561.74</v>
      </c>
      <c r="C328" s="193">
        <v>7137211002.169998</v>
      </c>
      <c r="D328" s="192">
        <v>57488963563.91</v>
      </c>
      <c r="E328" s="193">
        <v>40754351492.53999</v>
      </c>
      <c r="F328" s="192">
        <v>40506764230.939995</v>
      </c>
      <c r="G328" s="193">
        <v>16734612071.369995</v>
      </c>
    </row>
    <row r="329" spans="1:7" ht="16.5">
      <c r="A329" s="194"/>
      <c r="B329" s="195"/>
      <c r="C329" s="196"/>
      <c r="D329" s="195"/>
      <c r="E329" s="196"/>
      <c r="F329" s="195"/>
      <c r="G329" s="196"/>
    </row>
  </sheetData>
  <mergeCells count="10">
    <mergeCell ref="A9:G9"/>
    <mergeCell ref="A10:A11"/>
    <mergeCell ref="B10:F10"/>
    <mergeCell ref="G10:G11"/>
    <mergeCell ref="A2:G2"/>
    <mergeCell ref="A3:G3"/>
    <mergeCell ref="A4:G4"/>
    <mergeCell ref="A6:G6"/>
    <mergeCell ref="A7:G7"/>
    <mergeCell ref="A8:G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H88"/>
  <sheetViews>
    <sheetView zoomScale="140" zoomScaleNormal="140" workbookViewId="0" topLeftCell="A1">
      <selection activeCell="A6" sqref="A6:G6"/>
    </sheetView>
  </sheetViews>
  <sheetFormatPr defaultColWidth="11.421875" defaultRowHeight="15"/>
  <cols>
    <col min="1" max="1" width="44.421875" style="112" customWidth="1"/>
    <col min="2" max="7" width="11.421875" style="112" customWidth="1"/>
    <col min="8" max="16384" width="11.421875" style="112" customWidth="1"/>
  </cols>
  <sheetData>
    <row r="1" ht="35.25" customHeight="1"/>
    <row r="2" spans="1:7" s="114" customFormat="1" ht="13.5" customHeight="1">
      <c r="A2" s="113" t="s">
        <v>399</v>
      </c>
      <c r="B2" s="113"/>
      <c r="C2" s="113"/>
      <c r="D2" s="113"/>
      <c r="E2" s="113"/>
      <c r="F2" s="113"/>
      <c r="G2" s="113"/>
    </row>
    <row r="3" spans="1:8" s="114" customFormat="1" ht="16.5">
      <c r="A3" s="115" t="s">
        <v>125</v>
      </c>
      <c r="B3" s="115"/>
      <c r="C3" s="115"/>
      <c r="D3" s="115"/>
      <c r="E3" s="115"/>
      <c r="F3" s="115"/>
      <c r="G3" s="115"/>
      <c r="H3" s="197"/>
    </row>
    <row r="4" spans="1:8" s="114" customFormat="1" ht="16.5">
      <c r="A4" s="115" t="s">
        <v>126</v>
      </c>
      <c r="B4" s="115"/>
      <c r="C4" s="115"/>
      <c r="D4" s="115"/>
      <c r="E4" s="115"/>
      <c r="F4" s="115"/>
      <c r="G4" s="115"/>
      <c r="H4" s="197"/>
    </row>
    <row r="5" spans="1:8" s="114" customFormat="1" ht="5.1" customHeight="1">
      <c r="A5" s="116"/>
      <c r="B5" s="116"/>
      <c r="C5" s="116"/>
      <c r="D5" s="116"/>
      <c r="E5" s="117"/>
      <c r="F5" s="117"/>
      <c r="G5" s="117"/>
      <c r="H5" s="197"/>
    </row>
    <row r="6" spans="1:7" ht="15">
      <c r="A6" s="198" t="s">
        <v>127</v>
      </c>
      <c r="B6" s="199"/>
      <c r="C6" s="199"/>
      <c r="D6" s="199"/>
      <c r="E6" s="199"/>
      <c r="F6" s="199"/>
      <c r="G6" s="200"/>
    </row>
    <row r="7" spans="1:7" ht="15">
      <c r="A7" s="201" t="s">
        <v>400</v>
      </c>
      <c r="B7" s="202"/>
      <c r="C7" s="202"/>
      <c r="D7" s="202"/>
      <c r="E7" s="202"/>
      <c r="F7" s="202"/>
      <c r="G7" s="203"/>
    </row>
    <row r="8" spans="1:7" ht="15">
      <c r="A8" s="201" t="s">
        <v>129</v>
      </c>
      <c r="B8" s="202"/>
      <c r="C8" s="202"/>
      <c r="D8" s="202"/>
      <c r="E8" s="202"/>
      <c r="F8" s="202"/>
      <c r="G8" s="203"/>
    </row>
    <row r="9" spans="1:7" ht="15">
      <c r="A9" s="204"/>
      <c r="B9" s="205"/>
      <c r="C9" s="205"/>
      <c r="D9" s="205"/>
      <c r="E9" s="205"/>
      <c r="F9" s="205"/>
      <c r="G9" s="206"/>
    </row>
    <row r="10" spans="1:7" ht="15" customHeight="1">
      <c r="A10" s="167" t="s">
        <v>130</v>
      </c>
      <c r="B10" s="167" t="s">
        <v>131</v>
      </c>
      <c r="C10" s="167"/>
      <c r="D10" s="167"/>
      <c r="E10" s="167"/>
      <c r="F10" s="167"/>
      <c r="G10" s="207" t="s">
        <v>401</v>
      </c>
    </row>
    <row r="11" spans="1:7" ht="21" customHeight="1">
      <c r="A11" s="167"/>
      <c r="B11" s="171" t="s">
        <v>133</v>
      </c>
      <c r="C11" s="171" t="s">
        <v>134</v>
      </c>
      <c r="D11" s="171" t="s">
        <v>135</v>
      </c>
      <c r="E11" s="171" t="s">
        <v>7</v>
      </c>
      <c r="F11" s="171" t="s">
        <v>24</v>
      </c>
      <c r="G11" s="208"/>
    </row>
    <row r="12" spans="1:7" ht="16.5">
      <c r="A12" s="209"/>
      <c r="B12" s="210"/>
      <c r="C12" s="211"/>
      <c r="D12" s="210"/>
      <c r="E12" s="211"/>
      <c r="F12" s="210"/>
      <c r="G12" s="212"/>
    </row>
    <row r="13" spans="1:8" s="144" customFormat="1" ht="14.45" customHeight="1">
      <c r="A13" s="213" t="s">
        <v>402</v>
      </c>
      <c r="B13" s="193">
        <v>16239219544.929996</v>
      </c>
      <c r="C13" s="192">
        <v>1451969539.519999</v>
      </c>
      <c r="D13" s="193">
        <v>17691189084.45</v>
      </c>
      <c r="E13" s="192">
        <v>12354824073.300001</v>
      </c>
      <c r="F13" s="193">
        <v>12113727748.140003</v>
      </c>
      <c r="G13" s="214">
        <v>5336365011.150002</v>
      </c>
      <c r="H13" s="215"/>
    </row>
    <row r="14" spans="1:8" s="144" customFormat="1" ht="15">
      <c r="A14" s="216" t="s">
        <v>403</v>
      </c>
      <c r="B14" s="141">
        <v>5816679038.889999</v>
      </c>
      <c r="C14" s="142">
        <v>831128519.21</v>
      </c>
      <c r="D14" s="141">
        <v>6647807558.100001</v>
      </c>
      <c r="E14" s="142">
        <v>4864522985.360001</v>
      </c>
      <c r="F14" s="141">
        <v>4704729975.42</v>
      </c>
      <c r="G14" s="143">
        <v>1783284572.74</v>
      </c>
      <c r="H14" s="215"/>
    </row>
    <row r="15" spans="1:8" ht="15">
      <c r="A15" s="217" t="s">
        <v>404</v>
      </c>
      <c r="B15" s="146">
        <v>560105928.04</v>
      </c>
      <c r="C15" s="147">
        <v>-1000000</v>
      </c>
      <c r="D15" s="146">
        <v>559105928.04</v>
      </c>
      <c r="E15" s="147">
        <v>433408541.28</v>
      </c>
      <c r="F15" s="146">
        <v>433408541.28</v>
      </c>
      <c r="G15" s="148">
        <v>125697386.75999999</v>
      </c>
      <c r="H15" s="215"/>
    </row>
    <row r="16" spans="1:8" ht="15">
      <c r="A16" s="217" t="s">
        <v>405</v>
      </c>
      <c r="B16" s="146">
        <v>1627952199.1999998</v>
      </c>
      <c r="C16" s="147">
        <v>4358690.900000021</v>
      </c>
      <c r="D16" s="146">
        <v>1632310890.1</v>
      </c>
      <c r="E16" s="147">
        <v>1233643338.4300003</v>
      </c>
      <c r="F16" s="146">
        <v>1209555872.5000002</v>
      </c>
      <c r="G16" s="148">
        <v>398667551.66999996</v>
      </c>
      <c r="H16" s="215"/>
    </row>
    <row r="17" spans="1:8" ht="15">
      <c r="A17" s="217" t="s">
        <v>406</v>
      </c>
      <c r="B17" s="146">
        <v>646326424.8899999</v>
      </c>
      <c r="C17" s="147">
        <v>164648967.12</v>
      </c>
      <c r="D17" s="146">
        <v>810975392.0099996</v>
      </c>
      <c r="E17" s="147">
        <v>656790394.2199998</v>
      </c>
      <c r="F17" s="146">
        <v>639679528.4099998</v>
      </c>
      <c r="G17" s="148">
        <v>154184997.79000002</v>
      </c>
      <c r="H17" s="215"/>
    </row>
    <row r="18" spans="1:8" ht="15">
      <c r="A18" s="217" t="s">
        <v>407</v>
      </c>
      <c r="B18" s="146">
        <v>0</v>
      </c>
      <c r="C18" s="147">
        <v>0</v>
      </c>
      <c r="D18" s="146">
        <v>0</v>
      </c>
      <c r="E18" s="147">
        <v>0</v>
      </c>
      <c r="F18" s="146">
        <v>0</v>
      </c>
      <c r="G18" s="148">
        <v>0</v>
      </c>
      <c r="H18" s="215"/>
    </row>
    <row r="19" spans="1:8" ht="15">
      <c r="A19" s="217" t="s">
        <v>408</v>
      </c>
      <c r="B19" s="146">
        <v>850999782.7900001</v>
      </c>
      <c r="C19" s="147">
        <v>1161005014.5800002</v>
      </c>
      <c r="D19" s="146">
        <v>2012004797.370002</v>
      </c>
      <c r="E19" s="147">
        <v>1434989601.200001</v>
      </c>
      <c r="F19" s="146">
        <v>1336085964.99</v>
      </c>
      <c r="G19" s="148">
        <v>577015196.1699998</v>
      </c>
      <c r="H19" s="215"/>
    </row>
    <row r="20" spans="1:8" ht="15">
      <c r="A20" s="217" t="s">
        <v>409</v>
      </c>
      <c r="B20" s="146">
        <v>0</v>
      </c>
      <c r="C20" s="147">
        <v>0</v>
      </c>
      <c r="D20" s="146">
        <v>0</v>
      </c>
      <c r="E20" s="147">
        <v>0</v>
      </c>
      <c r="F20" s="146">
        <v>0</v>
      </c>
      <c r="G20" s="148">
        <v>0</v>
      </c>
      <c r="H20" s="215"/>
    </row>
    <row r="21" spans="1:8" ht="15">
      <c r="A21" s="217" t="s">
        <v>410</v>
      </c>
      <c r="B21" s="146">
        <v>2118807332.5300002</v>
      </c>
      <c r="C21" s="147">
        <v>-497884153.39000005</v>
      </c>
      <c r="D21" s="146">
        <v>1620923179.1399999</v>
      </c>
      <c r="E21" s="147">
        <v>1095969330.7399998</v>
      </c>
      <c r="F21" s="146">
        <v>1076278288.75</v>
      </c>
      <c r="G21" s="148">
        <v>524953848.4</v>
      </c>
      <c r="H21" s="215"/>
    </row>
    <row r="22" spans="1:8" ht="15">
      <c r="A22" s="217" t="s">
        <v>411</v>
      </c>
      <c r="B22" s="146">
        <v>12487371.44</v>
      </c>
      <c r="C22" s="147">
        <v>0</v>
      </c>
      <c r="D22" s="146">
        <v>12487371.44</v>
      </c>
      <c r="E22" s="147">
        <v>9721779.49</v>
      </c>
      <c r="F22" s="146">
        <v>9721779.49</v>
      </c>
      <c r="G22" s="148">
        <v>2765591.9499999993</v>
      </c>
      <c r="H22" s="215"/>
    </row>
    <row r="23" spans="1:8" ht="16.5">
      <c r="A23" s="218"/>
      <c r="B23" s="146"/>
      <c r="C23" s="147"/>
      <c r="D23" s="146"/>
      <c r="E23" s="147"/>
      <c r="F23" s="146"/>
      <c r="G23" s="148"/>
      <c r="H23" s="215"/>
    </row>
    <row r="24" spans="1:8" s="144" customFormat="1" ht="15">
      <c r="A24" s="216" t="s">
        <v>412</v>
      </c>
      <c r="B24" s="141">
        <v>5560874726.039999</v>
      </c>
      <c r="C24" s="142">
        <v>180581714.6499999</v>
      </c>
      <c r="D24" s="141">
        <v>5741456440.6900015</v>
      </c>
      <c r="E24" s="142">
        <v>3572152416.6800003</v>
      </c>
      <c r="F24" s="141">
        <v>3500729318.3700004</v>
      </c>
      <c r="G24" s="143">
        <v>2169304024.01</v>
      </c>
      <c r="H24" s="215"/>
    </row>
    <row r="25" spans="1:8" ht="15">
      <c r="A25" s="217" t="s">
        <v>413</v>
      </c>
      <c r="B25" s="146">
        <v>108931865.55</v>
      </c>
      <c r="C25" s="147">
        <v>-9249235.800000003</v>
      </c>
      <c r="D25" s="146">
        <v>99682629.75</v>
      </c>
      <c r="E25" s="147">
        <v>60038555.15000001</v>
      </c>
      <c r="F25" s="146">
        <v>57772291.43000002</v>
      </c>
      <c r="G25" s="148">
        <v>39644074.6</v>
      </c>
      <c r="H25" s="215"/>
    </row>
    <row r="26" spans="1:8" ht="15">
      <c r="A26" s="217" t="s">
        <v>414</v>
      </c>
      <c r="B26" s="146">
        <v>149628419.73999998</v>
      </c>
      <c r="C26" s="147">
        <v>50425729.21999997</v>
      </c>
      <c r="D26" s="146">
        <v>200054148.95999995</v>
      </c>
      <c r="E26" s="147">
        <v>114212317.09999996</v>
      </c>
      <c r="F26" s="146">
        <v>111429862.10999997</v>
      </c>
      <c r="G26" s="148">
        <v>85841831.85999992</v>
      </c>
      <c r="H26" s="215"/>
    </row>
    <row r="27" spans="1:8" ht="15">
      <c r="A27" s="217" t="s">
        <v>415</v>
      </c>
      <c r="B27" s="146">
        <v>811453644.9</v>
      </c>
      <c r="C27" s="147">
        <v>104986294.26999995</v>
      </c>
      <c r="D27" s="146">
        <v>916439939.17</v>
      </c>
      <c r="E27" s="147">
        <v>309797139.95000005</v>
      </c>
      <c r="F27" s="146">
        <v>305691443.73</v>
      </c>
      <c r="G27" s="148">
        <v>606642799.2200001</v>
      </c>
      <c r="H27" s="215"/>
    </row>
    <row r="28" spans="1:8" ht="15">
      <c r="A28" s="217" t="s">
        <v>416</v>
      </c>
      <c r="B28" s="146">
        <v>140831934.75999996</v>
      </c>
      <c r="C28" s="147">
        <v>15658824.919999998</v>
      </c>
      <c r="D28" s="146">
        <v>156490759.68</v>
      </c>
      <c r="E28" s="147">
        <v>112937017.61000003</v>
      </c>
      <c r="F28" s="146">
        <v>109167815.27000004</v>
      </c>
      <c r="G28" s="148">
        <v>43553742.07000001</v>
      </c>
      <c r="H28" s="215"/>
    </row>
    <row r="29" spans="1:8" ht="15">
      <c r="A29" s="217" t="s">
        <v>417</v>
      </c>
      <c r="B29" s="146">
        <v>3640517426.2</v>
      </c>
      <c r="C29" s="147">
        <v>-31312694.460000016</v>
      </c>
      <c r="D29" s="146">
        <v>3609204731.7400007</v>
      </c>
      <c r="E29" s="147">
        <v>2631547870.07</v>
      </c>
      <c r="F29" s="146">
        <v>2579637717.8000007</v>
      </c>
      <c r="G29" s="148">
        <v>977656861.6700003</v>
      </c>
      <c r="H29" s="215"/>
    </row>
    <row r="30" spans="1:8" ht="15">
      <c r="A30" s="217" t="s">
        <v>418</v>
      </c>
      <c r="B30" s="146">
        <v>709511434.8899999</v>
      </c>
      <c r="C30" s="147">
        <v>50072796.5</v>
      </c>
      <c r="D30" s="146">
        <v>759584231.3900001</v>
      </c>
      <c r="E30" s="147">
        <v>343619516.79999995</v>
      </c>
      <c r="F30" s="146">
        <v>337030188.0299999</v>
      </c>
      <c r="G30" s="148">
        <v>415964714.5899999</v>
      </c>
      <c r="H30" s="215"/>
    </row>
    <row r="31" spans="1:8" ht="15">
      <c r="A31" s="217" t="s">
        <v>419</v>
      </c>
      <c r="B31" s="146">
        <v>0</v>
      </c>
      <c r="C31" s="147">
        <v>0</v>
      </c>
      <c r="D31" s="146">
        <v>0</v>
      </c>
      <c r="E31" s="147">
        <v>0</v>
      </c>
      <c r="F31" s="146">
        <v>0</v>
      </c>
      <c r="G31" s="148">
        <v>0</v>
      </c>
      <c r="H31" s="215"/>
    </row>
    <row r="32" spans="1:8" ht="16.5">
      <c r="A32" s="218"/>
      <c r="B32" s="146"/>
      <c r="C32" s="147"/>
      <c r="D32" s="146"/>
      <c r="E32" s="147"/>
      <c r="F32" s="146"/>
      <c r="G32" s="148"/>
      <c r="H32" s="215"/>
    </row>
    <row r="33" spans="1:8" s="144" customFormat="1" ht="15">
      <c r="A33" s="216" t="s">
        <v>420</v>
      </c>
      <c r="B33" s="141">
        <v>982346379.1500002</v>
      </c>
      <c r="C33" s="142">
        <v>93791987.66999997</v>
      </c>
      <c r="D33" s="141">
        <v>1076138366.8200002</v>
      </c>
      <c r="E33" s="142">
        <v>830528645.78</v>
      </c>
      <c r="F33" s="141">
        <v>821883278.5099999</v>
      </c>
      <c r="G33" s="143">
        <v>245609721.04</v>
      </c>
      <c r="H33" s="215"/>
    </row>
    <row r="34" spans="1:8" ht="15" customHeight="1">
      <c r="A34" s="219" t="s">
        <v>421</v>
      </c>
      <c r="B34" s="146">
        <v>165333848.54999995</v>
      </c>
      <c r="C34" s="147">
        <v>43599806.529999994</v>
      </c>
      <c r="D34" s="146">
        <v>208933655.07999995</v>
      </c>
      <c r="E34" s="147">
        <v>135186868.55000004</v>
      </c>
      <c r="F34" s="146">
        <v>129494107.62000002</v>
      </c>
      <c r="G34" s="148">
        <v>73746786.52999997</v>
      </c>
      <c r="H34" s="215"/>
    </row>
    <row r="35" spans="1:8" ht="15">
      <c r="A35" s="217" t="s">
        <v>422</v>
      </c>
      <c r="B35" s="146">
        <v>537463763.5700002</v>
      </c>
      <c r="C35" s="147">
        <v>608496.0399999992</v>
      </c>
      <c r="D35" s="146">
        <v>538072259.6100001</v>
      </c>
      <c r="E35" s="147">
        <v>425911422.66</v>
      </c>
      <c r="F35" s="146">
        <v>425253606</v>
      </c>
      <c r="G35" s="148">
        <v>112160836.95000002</v>
      </c>
      <c r="H35" s="215"/>
    </row>
    <row r="36" spans="1:8" ht="15">
      <c r="A36" s="217" t="s">
        <v>423</v>
      </c>
      <c r="B36" s="146">
        <v>0</v>
      </c>
      <c r="C36" s="147">
        <v>0</v>
      </c>
      <c r="D36" s="146">
        <v>0</v>
      </c>
      <c r="E36" s="147">
        <v>0</v>
      </c>
      <c r="F36" s="146">
        <v>0</v>
      </c>
      <c r="G36" s="148">
        <v>0</v>
      </c>
      <c r="H36" s="215"/>
    </row>
    <row r="37" spans="1:8" ht="15">
      <c r="A37" s="217" t="s">
        <v>424</v>
      </c>
      <c r="B37" s="146">
        <v>0</v>
      </c>
      <c r="C37" s="147">
        <v>0</v>
      </c>
      <c r="D37" s="146">
        <v>0</v>
      </c>
      <c r="E37" s="147">
        <v>0</v>
      </c>
      <c r="F37" s="146">
        <v>0</v>
      </c>
      <c r="G37" s="148">
        <v>0</v>
      </c>
      <c r="H37" s="215"/>
    </row>
    <row r="38" spans="1:8" ht="15">
      <c r="A38" s="217" t="s">
        <v>425</v>
      </c>
      <c r="B38" s="146">
        <v>68635126.05000001</v>
      </c>
      <c r="C38" s="147">
        <v>4400628.699999999</v>
      </c>
      <c r="D38" s="146">
        <v>73035754.75</v>
      </c>
      <c r="E38" s="147">
        <v>52729573.21</v>
      </c>
      <c r="F38" s="146">
        <v>52346003.21</v>
      </c>
      <c r="G38" s="148">
        <v>20306181.540000007</v>
      </c>
      <c r="H38" s="215"/>
    </row>
    <row r="39" spans="1:8" ht="15">
      <c r="A39" s="217" t="s">
        <v>426</v>
      </c>
      <c r="B39" s="146">
        <v>0</v>
      </c>
      <c r="C39" s="147">
        <v>0</v>
      </c>
      <c r="D39" s="146">
        <v>0</v>
      </c>
      <c r="E39" s="147">
        <v>0</v>
      </c>
      <c r="F39" s="146">
        <v>0</v>
      </c>
      <c r="G39" s="148">
        <v>0</v>
      </c>
      <c r="H39" s="215"/>
    </row>
    <row r="40" spans="1:8" ht="15">
      <c r="A40" s="217" t="s">
        <v>427</v>
      </c>
      <c r="B40" s="146">
        <v>199339740.67000005</v>
      </c>
      <c r="C40" s="147">
        <v>44794289.84999999</v>
      </c>
      <c r="D40" s="146">
        <v>244134030.51999992</v>
      </c>
      <c r="E40" s="147">
        <v>208996735.16</v>
      </c>
      <c r="F40" s="146">
        <v>207085515.47999996</v>
      </c>
      <c r="G40" s="148">
        <v>35137295.36</v>
      </c>
      <c r="H40" s="215"/>
    </row>
    <row r="41" spans="1:8" ht="15">
      <c r="A41" s="217" t="s">
        <v>428</v>
      </c>
      <c r="B41" s="146">
        <v>3552106.4800000004</v>
      </c>
      <c r="C41" s="147">
        <v>0</v>
      </c>
      <c r="D41" s="146">
        <v>3552106.4800000004</v>
      </c>
      <c r="E41" s="147">
        <v>2379275.9099999997</v>
      </c>
      <c r="F41" s="146">
        <v>2379275.9099999997</v>
      </c>
      <c r="G41" s="148">
        <v>1172830.57</v>
      </c>
      <c r="H41" s="215"/>
    </row>
    <row r="42" spans="1:8" ht="15">
      <c r="A42" s="217" t="s">
        <v>429</v>
      </c>
      <c r="B42" s="146">
        <v>8021793.83</v>
      </c>
      <c r="C42" s="147">
        <v>388766.55000000005</v>
      </c>
      <c r="D42" s="146">
        <v>8410560.379999999</v>
      </c>
      <c r="E42" s="147">
        <v>5324770.289999999</v>
      </c>
      <c r="F42" s="146">
        <v>5324770.289999999</v>
      </c>
      <c r="G42" s="148">
        <v>3085790.090000001</v>
      </c>
      <c r="H42" s="215"/>
    </row>
    <row r="43" spans="1:8" ht="16.5">
      <c r="A43" s="218"/>
      <c r="B43" s="146"/>
      <c r="C43" s="147"/>
      <c r="D43" s="146"/>
      <c r="E43" s="147"/>
      <c r="F43" s="146"/>
      <c r="G43" s="148"/>
      <c r="H43" s="215"/>
    </row>
    <row r="44" spans="1:8" s="144" customFormat="1" ht="15">
      <c r="A44" s="216" t="s">
        <v>430</v>
      </c>
      <c r="B44" s="141">
        <v>3879319400.8500004</v>
      </c>
      <c r="C44" s="142">
        <v>346467317.98999906</v>
      </c>
      <c r="D44" s="141">
        <v>4225786718.839999</v>
      </c>
      <c r="E44" s="142">
        <v>3087620025.4800014</v>
      </c>
      <c r="F44" s="141">
        <v>3086385175.8400016</v>
      </c>
      <c r="G44" s="143">
        <v>1138166693.3600006</v>
      </c>
      <c r="H44" s="215"/>
    </row>
    <row r="45" spans="1:8" ht="15">
      <c r="A45" s="217" t="s">
        <v>431</v>
      </c>
      <c r="B45" s="146">
        <v>0</v>
      </c>
      <c r="C45" s="147">
        <v>0</v>
      </c>
      <c r="D45" s="146">
        <v>0</v>
      </c>
      <c r="E45" s="147">
        <v>0</v>
      </c>
      <c r="F45" s="146">
        <v>0</v>
      </c>
      <c r="G45" s="148">
        <v>0</v>
      </c>
      <c r="H45" s="215"/>
    </row>
    <row r="46" spans="1:8" ht="16.5">
      <c r="A46" s="219" t="s">
        <v>432</v>
      </c>
      <c r="B46" s="146">
        <v>3577895814.3</v>
      </c>
      <c r="C46" s="147">
        <v>643614843.519999</v>
      </c>
      <c r="D46" s="146">
        <v>4221510657.819999</v>
      </c>
      <c r="E46" s="147">
        <v>3085225996.5700016</v>
      </c>
      <c r="F46" s="146">
        <v>3084418852.5800014</v>
      </c>
      <c r="G46" s="148">
        <v>1136284661.2500007</v>
      </c>
      <c r="H46" s="215"/>
    </row>
    <row r="47" spans="1:8" ht="15">
      <c r="A47" s="217" t="s">
        <v>433</v>
      </c>
      <c r="B47" s="146">
        <v>0</v>
      </c>
      <c r="C47" s="147">
        <v>0</v>
      </c>
      <c r="D47" s="146">
        <v>0</v>
      </c>
      <c r="E47" s="147">
        <v>0</v>
      </c>
      <c r="F47" s="146">
        <v>0</v>
      </c>
      <c r="G47" s="148">
        <v>0</v>
      </c>
      <c r="H47" s="215"/>
    </row>
    <row r="48" spans="1:8" ht="15">
      <c r="A48" s="217" t="s">
        <v>434</v>
      </c>
      <c r="B48" s="146">
        <v>301423586.55</v>
      </c>
      <c r="C48" s="147">
        <v>-297147525.53</v>
      </c>
      <c r="D48" s="146">
        <v>4276061.0200000005</v>
      </c>
      <c r="E48" s="147">
        <v>2394028.91</v>
      </c>
      <c r="F48" s="146">
        <v>1966323.26</v>
      </c>
      <c r="G48" s="148">
        <v>1882032.1099999999</v>
      </c>
      <c r="H48" s="215"/>
    </row>
    <row r="49" spans="1:8" ht="16.5">
      <c r="A49" s="218"/>
      <c r="B49" s="146"/>
      <c r="C49" s="147"/>
      <c r="D49" s="146"/>
      <c r="E49" s="147"/>
      <c r="F49" s="146"/>
      <c r="G49" s="148"/>
      <c r="H49" s="215"/>
    </row>
    <row r="50" spans="1:8" s="144" customFormat="1" ht="15">
      <c r="A50" s="213" t="s">
        <v>435</v>
      </c>
      <c r="B50" s="141">
        <v>34112533016.81</v>
      </c>
      <c r="C50" s="142">
        <v>5685241462.649997</v>
      </c>
      <c r="D50" s="141">
        <v>39797774479.460014</v>
      </c>
      <c r="E50" s="142">
        <v>28399527419.24</v>
      </c>
      <c r="F50" s="141">
        <v>28393036482.800003</v>
      </c>
      <c r="G50" s="143">
        <v>11398247060.220003</v>
      </c>
      <c r="H50" s="215"/>
    </row>
    <row r="51" spans="1:8" s="144" customFormat="1" ht="15">
      <c r="A51" s="216" t="s">
        <v>403</v>
      </c>
      <c r="B51" s="141">
        <v>311180259</v>
      </c>
      <c r="C51" s="142">
        <v>493027551.36</v>
      </c>
      <c r="D51" s="141">
        <v>804207810.36</v>
      </c>
      <c r="E51" s="142">
        <v>559299370.7</v>
      </c>
      <c r="F51" s="141">
        <v>556405529.44</v>
      </c>
      <c r="G51" s="143">
        <v>244908439.66</v>
      </c>
      <c r="H51" s="215"/>
    </row>
    <row r="52" spans="1:8" ht="15">
      <c r="A52" s="217" t="s">
        <v>404</v>
      </c>
      <c r="B52" s="146">
        <v>0</v>
      </c>
      <c r="C52" s="147">
        <v>0</v>
      </c>
      <c r="D52" s="146">
        <v>0</v>
      </c>
      <c r="E52" s="147">
        <v>0</v>
      </c>
      <c r="F52" s="146">
        <v>0</v>
      </c>
      <c r="G52" s="148">
        <v>0</v>
      </c>
      <c r="H52" s="215"/>
    </row>
    <row r="53" spans="1:8" ht="15">
      <c r="A53" s="217" t="s">
        <v>405</v>
      </c>
      <c r="B53" s="146">
        <v>80767758.39</v>
      </c>
      <c r="C53" s="147">
        <v>-4136996.320000002</v>
      </c>
      <c r="D53" s="146">
        <v>76630762.07</v>
      </c>
      <c r="E53" s="147">
        <v>61755396.31</v>
      </c>
      <c r="F53" s="146">
        <v>61755396.31</v>
      </c>
      <c r="G53" s="148">
        <v>14875365.760000002</v>
      </c>
      <c r="H53" s="215"/>
    </row>
    <row r="54" spans="1:8" ht="15">
      <c r="A54" s="217" t="s">
        <v>406</v>
      </c>
      <c r="B54" s="146">
        <v>55763700.97</v>
      </c>
      <c r="C54" s="147">
        <v>1500000</v>
      </c>
      <c r="D54" s="146">
        <v>57263700.97</v>
      </c>
      <c r="E54" s="147">
        <v>1500000</v>
      </c>
      <c r="F54" s="146">
        <v>1500000</v>
      </c>
      <c r="G54" s="148">
        <v>55763700.97</v>
      </c>
      <c r="H54" s="215"/>
    </row>
    <row r="55" spans="1:8" ht="15">
      <c r="A55" s="220" t="s">
        <v>407</v>
      </c>
      <c r="B55" s="151">
        <v>0</v>
      </c>
      <c r="C55" s="152">
        <v>0</v>
      </c>
      <c r="D55" s="151">
        <v>0</v>
      </c>
      <c r="E55" s="152">
        <v>0</v>
      </c>
      <c r="F55" s="151">
        <v>0</v>
      </c>
      <c r="G55" s="153">
        <v>0</v>
      </c>
      <c r="H55" s="215"/>
    </row>
    <row r="56" spans="1:8" ht="15">
      <c r="A56" s="217" t="s">
        <v>408</v>
      </c>
      <c r="B56" s="146">
        <v>15731399.03</v>
      </c>
      <c r="C56" s="147">
        <v>456194761.53000003</v>
      </c>
      <c r="D56" s="146">
        <v>471926160.56</v>
      </c>
      <c r="E56" s="147">
        <v>378402161.36</v>
      </c>
      <c r="F56" s="146">
        <v>378402161.36</v>
      </c>
      <c r="G56" s="148">
        <v>93523999.2</v>
      </c>
      <c r="H56" s="215"/>
    </row>
    <row r="57" spans="1:8" ht="15">
      <c r="A57" s="217" t="s">
        <v>409</v>
      </c>
      <c r="B57" s="146">
        <v>0</v>
      </c>
      <c r="C57" s="147">
        <v>0</v>
      </c>
      <c r="D57" s="146">
        <v>0</v>
      </c>
      <c r="E57" s="147">
        <v>0</v>
      </c>
      <c r="F57" s="146">
        <v>0</v>
      </c>
      <c r="G57" s="148">
        <v>0</v>
      </c>
      <c r="H57" s="215"/>
    </row>
    <row r="58" spans="1:8" ht="15">
      <c r="A58" s="217" t="s">
        <v>410</v>
      </c>
      <c r="B58" s="146">
        <v>158917400.61</v>
      </c>
      <c r="C58" s="147">
        <v>39469786.14999996</v>
      </c>
      <c r="D58" s="146">
        <v>198387186.76</v>
      </c>
      <c r="E58" s="147">
        <v>117641813.03</v>
      </c>
      <c r="F58" s="146">
        <v>114747971.77000001</v>
      </c>
      <c r="G58" s="148">
        <v>80745373.72999999</v>
      </c>
      <c r="H58" s="215"/>
    </row>
    <row r="59" spans="1:8" ht="15">
      <c r="A59" s="217" t="s">
        <v>411</v>
      </c>
      <c r="B59" s="146">
        <v>0</v>
      </c>
      <c r="C59" s="147">
        <v>0</v>
      </c>
      <c r="D59" s="146">
        <v>0</v>
      </c>
      <c r="E59" s="147">
        <v>0</v>
      </c>
      <c r="F59" s="146">
        <v>0</v>
      </c>
      <c r="G59" s="148">
        <v>0</v>
      </c>
      <c r="H59" s="215"/>
    </row>
    <row r="60" spans="1:8" ht="16.5">
      <c r="A60" s="218"/>
      <c r="B60" s="146"/>
      <c r="C60" s="147"/>
      <c r="D60" s="146"/>
      <c r="E60" s="147"/>
      <c r="F60" s="146"/>
      <c r="G60" s="148"/>
      <c r="H60" s="215"/>
    </row>
    <row r="61" spans="1:8" s="144" customFormat="1" ht="15">
      <c r="A61" s="216" t="s">
        <v>412</v>
      </c>
      <c r="B61" s="141">
        <v>25933246658.57</v>
      </c>
      <c r="C61" s="142">
        <v>3910199169.68</v>
      </c>
      <c r="D61" s="141">
        <v>29843445828.25001</v>
      </c>
      <c r="E61" s="142">
        <v>20437512381.070004</v>
      </c>
      <c r="F61" s="141">
        <v>20433915285.890003</v>
      </c>
      <c r="G61" s="143">
        <v>9405933447.18</v>
      </c>
      <c r="H61" s="215"/>
    </row>
    <row r="62" spans="1:8" ht="15">
      <c r="A62" s="217" t="s">
        <v>413</v>
      </c>
      <c r="B62" s="146">
        <v>318004591.09</v>
      </c>
      <c r="C62" s="147">
        <v>285589614.9999998</v>
      </c>
      <c r="D62" s="146">
        <v>603594206.0900002</v>
      </c>
      <c r="E62" s="147">
        <v>317703086.24999994</v>
      </c>
      <c r="F62" s="146">
        <v>317703086.24999994</v>
      </c>
      <c r="G62" s="148">
        <v>285891119.84</v>
      </c>
      <c r="H62" s="215"/>
    </row>
    <row r="63" spans="1:8" ht="15">
      <c r="A63" s="217" t="s">
        <v>414</v>
      </c>
      <c r="B63" s="146">
        <v>786726977.8399999</v>
      </c>
      <c r="C63" s="147">
        <v>64829266.400000066</v>
      </c>
      <c r="D63" s="146">
        <v>851556244.2399999</v>
      </c>
      <c r="E63" s="147">
        <v>182728078.37</v>
      </c>
      <c r="F63" s="146">
        <v>182728078.37</v>
      </c>
      <c r="G63" s="148">
        <v>668828165.87</v>
      </c>
      <c r="H63" s="215"/>
    </row>
    <row r="64" spans="1:8" ht="15">
      <c r="A64" s="217" t="s">
        <v>415</v>
      </c>
      <c r="B64" s="146">
        <v>5255992405.59</v>
      </c>
      <c r="C64" s="147">
        <v>772481887.19</v>
      </c>
      <c r="D64" s="146">
        <v>6028474292.78</v>
      </c>
      <c r="E64" s="147">
        <v>4573083668.84</v>
      </c>
      <c r="F64" s="146">
        <v>4573083668.84</v>
      </c>
      <c r="G64" s="148">
        <v>1455390623.94</v>
      </c>
      <c r="H64" s="215"/>
    </row>
    <row r="65" spans="1:8" ht="15">
      <c r="A65" s="217" t="s">
        <v>416</v>
      </c>
      <c r="B65" s="146">
        <v>60321212</v>
      </c>
      <c r="C65" s="147">
        <v>16577122.299999997</v>
      </c>
      <c r="D65" s="146">
        <v>76898334.3</v>
      </c>
      <c r="E65" s="147">
        <v>4000000</v>
      </c>
      <c r="F65" s="146">
        <v>402904.81999999983</v>
      </c>
      <c r="G65" s="148">
        <v>72898334.3</v>
      </c>
      <c r="H65" s="215"/>
    </row>
    <row r="66" spans="1:8" ht="15">
      <c r="A66" s="217" t="s">
        <v>417</v>
      </c>
      <c r="B66" s="146">
        <v>18598717887.01</v>
      </c>
      <c r="C66" s="147">
        <v>2587002863.29</v>
      </c>
      <c r="D66" s="146">
        <v>21185720750.30001</v>
      </c>
      <c r="E66" s="147">
        <v>14729822525.070004</v>
      </c>
      <c r="F66" s="146">
        <v>14729822525.070004</v>
      </c>
      <c r="G66" s="148">
        <v>6455898225.2300005</v>
      </c>
      <c r="H66" s="215"/>
    </row>
    <row r="67" spans="1:8" ht="15">
      <c r="A67" s="217" t="s">
        <v>418</v>
      </c>
      <c r="B67" s="146">
        <v>913483585.04</v>
      </c>
      <c r="C67" s="147">
        <v>183718415.49999997</v>
      </c>
      <c r="D67" s="146">
        <v>1097202000.5400004</v>
      </c>
      <c r="E67" s="147">
        <v>630175022.54</v>
      </c>
      <c r="F67" s="146">
        <v>630175022.54</v>
      </c>
      <c r="G67" s="148">
        <v>467026978</v>
      </c>
      <c r="H67" s="215"/>
    </row>
    <row r="68" spans="1:8" ht="15">
      <c r="A68" s="217" t="s">
        <v>419</v>
      </c>
      <c r="B68" s="146">
        <v>0</v>
      </c>
      <c r="C68" s="147">
        <v>0</v>
      </c>
      <c r="D68" s="146">
        <v>0</v>
      </c>
      <c r="E68" s="147">
        <v>0</v>
      </c>
      <c r="F68" s="146">
        <v>0</v>
      </c>
      <c r="G68" s="148">
        <v>0</v>
      </c>
      <c r="H68" s="215"/>
    </row>
    <row r="69" spans="1:8" ht="16.5">
      <c r="A69" s="218"/>
      <c r="B69" s="146"/>
      <c r="C69" s="147"/>
      <c r="D69" s="146"/>
      <c r="E69" s="147"/>
      <c r="F69" s="146"/>
      <c r="G69" s="148"/>
      <c r="H69" s="215"/>
    </row>
    <row r="70" spans="1:8" s="144" customFormat="1" ht="15">
      <c r="A70" s="216" t="s">
        <v>420</v>
      </c>
      <c r="B70" s="141">
        <v>277093674.68</v>
      </c>
      <c r="C70" s="142">
        <v>548578885.11</v>
      </c>
      <c r="D70" s="141">
        <v>825672559.7900001</v>
      </c>
      <c r="E70" s="142">
        <v>448712976.1299999</v>
      </c>
      <c r="F70" s="141">
        <v>448712976.1299999</v>
      </c>
      <c r="G70" s="143">
        <v>376959583.65999997</v>
      </c>
      <c r="H70" s="215"/>
    </row>
    <row r="71" spans="1:8" ht="18" customHeight="1">
      <c r="A71" s="217" t="s">
        <v>421</v>
      </c>
      <c r="B71" s="146">
        <v>1100000</v>
      </c>
      <c r="C71" s="147">
        <v>44933362.16</v>
      </c>
      <c r="D71" s="146">
        <v>46033362.16</v>
      </c>
      <c r="E71" s="147">
        <v>37232148.16</v>
      </c>
      <c r="F71" s="146">
        <v>37232148.16</v>
      </c>
      <c r="G71" s="148">
        <v>8801214</v>
      </c>
      <c r="H71" s="215"/>
    </row>
    <row r="72" spans="1:8" ht="15">
      <c r="A72" s="217" t="s">
        <v>422</v>
      </c>
      <c r="B72" s="146">
        <v>0</v>
      </c>
      <c r="C72" s="147">
        <v>65748275.99</v>
      </c>
      <c r="D72" s="146">
        <v>65748275.99</v>
      </c>
      <c r="E72" s="147">
        <v>0</v>
      </c>
      <c r="F72" s="146">
        <v>0</v>
      </c>
      <c r="G72" s="148">
        <v>65748275.99</v>
      </c>
      <c r="H72" s="215"/>
    </row>
    <row r="73" spans="1:8" ht="15">
      <c r="A73" s="217" t="s">
        <v>423</v>
      </c>
      <c r="B73" s="146">
        <v>0</v>
      </c>
      <c r="C73" s="147">
        <v>0</v>
      </c>
      <c r="D73" s="146">
        <v>0</v>
      </c>
      <c r="E73" s="147">
        <v>0</v>
      </c>
      <c r="F73" s="146">
        <v>0</v>
      </c>
      <c r="G73" s="148">
        <v>0</v>
      </c>
      <c r="H73" s="215"/>
    </row>
    <row r="74" spans="1:8" ht="15">
      <c r="A74" s="217" t="s">
        <v>424</v>
      </c>
      <c r="B74" s="146">
        <v>0</v>
      </c>
      <c r="C74" s="147">
        <v>0</v>
      </c>
      <c r="D74" s="146">
        <v>0</v>
      </c>
      <c r="E74" s="147">
        <v>0</v>
      </c>
      <c r="F74" s="146">
        <v>0</v>
      </c>
      <c r="G74" s="148">
        <v>0</v>
      </c>
      <c r="H74" s="215"/>
    </row>
    <row r="75" spans="1:8" ht="15">
      <c r="A75" s="217" t="s">
        <v>425</v>
      </c>
      <c r="B75" s="146">
        <v>162993674.68</v>
      </c>
      <c r="C75" s="147">
        <v>455386847.34000003</v>
      </c>
      <c r="D75" s="146">
        <v>618380522.0200001</v>
      </c>
      <c r="E75" s="147">
        <v>386750328.3499999</v>
      </c>
      <c r="F75" s="146">
        <v>386750328.3499999</v>
      </c>
      <c r="G75" s="148">
        <v>231630193.67</v>
      </c>
      <c r="H75" s="215"/>
    </row>
    <row r="76" spans="1:8" ht="15">
      <c r="A76" s="217" t="s">
        <v>426</v>
      </c>
      <c r="B76" s="146">
        <v>0</v>
      </c>
      <c r="C76" s="147">
        <v>0</v>
      </c>
      <c r="D76" s="146">
        <v>0</v>
      </c>
      <c r="E76" s="147">
        <v>0</v>
      </c>
      <c r="F76" s="146">
        <v>0</v>
      </c>
      <c r="G76" s="148">
        <v>0</v>
      </c>
      <c r="H76" s="215"/>
    </row>
    <row r="77" spans="1:8" ht="15">
      <c r="A77" s="217" t="s">
        <v>427</v>
      </c>
      <c r="B77" s="146">
        <v>113000000</v>
      </c>
      <c r="C77" s="147">
        <v>-17489600.380000003</v>
      </c>
      <c r="D77" s="146">
        <v>95510399.62</v>
      </c>
      <c r="E77" s="147">
        <v>24730499.619999997</v>
      </c>
      <c r="F77" s="146">
        <v>24730499.619999997</v>
      </c>
      <c r="G77" s="148">
        <v>70779900</v>
      </c>
      <c r="H77" s="215"/>
    </row>
    <row r="78" spans="1:8" ht="15">
      <c r="A78" s="217" t="s">
        <v>428</v>
      </c>
      <c r="B78" s="146">
        <v>0</v>
      </c>
      <c r="C78" s="147">
        <v>0</v>
      </c>
      <c r="D78" s="146">
        <v>0</v>
      </c>
      <c r="E78" s="147">
        <v>0</v>
      </c>
      <c r="F78" s="146">
        <v>0</v>
      </c>
      <c r="G78" s="148">
        <v>0</v>
      </c>
      <c r="H78" s="215"/>
    </row>
    <row r="79" spans="1:8" ht="15">
      <c r="A79" s="217" t="s">
        <v>429</v>
      </c>
      <c r="B79" s="146">
        <v>0</v>
      </c>
      <c r="C79" s="147">
        <v>0</v>
      </c>
      <c r="D79" s="146">
        <v>0</v>
      </c>
      <c r="E79" s="147">
        <v>0</v>
      </c>
      <c r="F79" s="146">
        <v>0</v>
      </c>
      <c r="G79" s="148">
        <v>0</v>
      </c>
      <c r="H79" s="215"/>
    </row>
    <row r="80" spans="1:8" ht="16.5">
      <c r="A80" s="218"/>
      <c r="B80" s="146"/>
      <c r="C80" s="147"/>
      <c r="D80" s="146"/>
      <c r="E80" s="147"/>
      <c r="F80" s="146"/>
      <c r="G80" s="148"/>
      <c r="H80" s="215"/>
    </row>
    <row r="81" spans="1:8" s="144" customFormat="1" ht="15">
      <c r="A81" s="213" t="s">
        <v>430</v>
      </c>
      <c r="B81" s="141">
        <v>7591012424.56</v>
      </c>
      <c r="C81" s="142">
        <v>733435856.4999971</v>
      </c>
      <c r="D81" s="141">
        <v>8324448281.059997</v>
      </c>
      <c r="E81" s="142">
        <v>6954002691.340002</v>
      </c>
      <c r="F81" s="141">
        <v>6954002691.340002</v>
      </c>
      <c r="G81" s="143">
        <v>1370445589.7200005</v>
      </c>
      <c r="H81" s="215"/>
    </row>
    <row r="82" spans="1:8" ht="15">
      <c r="A82" s="221" t="s">
        <v>431</v>
      </c>
      <c r="B82" s="146">
        <v>328127770.02</v>
      </c>
      <c r="C82" s="147">
        <v>9.313225746154785E-10</v>
      </c>
      <c r="D82" s="146">
        <v>328127770.02</v>
      </c>
      <c r="E82" s="147">
        <v>250844300.23000002</v>
      </c>
      <c r="F82" s="146">
        <v>250844300.23000002</v>
      </c>
      <c r="G82" s="148">
        <v>77283469.79</v>
      </c>
      <c r="H82" s="215"/>
    </row>
    <row r="83" spans="1:8" ht="16.5">
      <c r="A83" s="222" t="s">
        <v>432</v>
      </c>
      <c r="B83" s="146">
        <v>6876594688</v>
      </c>
      <c r="C83" s="147">
        <v>872630688.4999971</v>
      </c>
      <c r="D83" s="146">
        <v>7749225376.499997</v>
      </c>
      <c r="E83" s="147">
        <v>6703158391.110002</v>
      </c>
      <c r="F83" s="146">
        <v>6703158391.110002</v>
      </c>
      <c r="G83" s="148">
        <v>1046066985.3900006</v>
      </c>
      <c r="H83" s="215"/>
    </row>
    <row r="84" spans="1:8" ht="15">
      <c r="A84" s="221" t="s">
        <v>433</v>
      </c>
      <c r="B84" s="146">
        <v>0</v>
      </c>
      <c r="C84" s="147">
        <v>0</v>
      </c>
      <c r="D84" s="146">
        <v>0</v>
      </c>
      <c r="E84" s="147">
        <v>0</v>
      </c>
      <c r="F84" s="146">
        <v>0</v>
      </c>
      <c r="G84" s="148">
        <v>0</v>
      </c>
      <c r="H84" s="215"/>
    </row>
    <row r="85" spans="1:8" ht="15">
      <c r="A85" s="221" t="s">
        <v>434</v>
      </c>
      <c r="B85" s="146">
        <v>386289966.54</v>
      </c>
      <c r="C85" s="147">
        <v>-139194831.99999997</v>
      </c>
      <c r="D85" s="146">
        <v>247095134.54</v>
      </c>
      <c r="E85" s="147">
        <v>0</v>
      </c>
      <c r="F85" s="146">
        <v>0</v>
      </c>
      <c r="G85" s="148">
        <v>247095134.54</v>
      </c>
      <c r="H85" s="215"/>
    </row>
    <row r="86" spans="1:7" ht="16.5">
      <c r="A86" s="218"/>
      <c r="B86" s="155"/>
      <c r="C86" s="156"/>
      <c r="D86" s="155"/>
      <c r="E86" s="156"/>
      <c r="F86" s="155"/>
      <c r="G86" s="157"/>
    </row>
    <row r="87" spans="1:7" ht="15">
      <c r="A87" s="213" t="s">
        <v>212</v>
      </c>
      <c r="B87" s="141">
        <v>50351752561.73999</v>
      </c>
      <c r="C87" s="142">
        <v>7137211002.169996</v>
      </c>
      <c r="D87" s="141">
        <v>57488963563.91001</v>
      </c>
      <c r="E87" s="142">
        <v>40754351492.54001</v>
      </c>
      <c r="F87" s="141">
        <v>40506764230.94001</v>
      </c>
      <c r="G87" s="143">
        <v>16734612071.370005</v>
      </c>
    </row>
    <row r="88" spans="1:7" ht="16.5">
      <c r="A88" s="223"/>
      <c r="B88" s="224"/>
      <c r="C88" s="225"/>
      <c r="D88" s="224"/>
      <c r="E88" s="225"/>
      <c r="F88" s="224"/>
      <c r="G88" s="226"/>
    </row>
  </sheetData>
  <mergeCells count="10">
    <mergeCell ref="A9:G9"/>
    <mergeCell ref="A10:A11"/>
    <mergeCell ref="B10:F10"/>
    <mergeCell ref="G10:G11"/>
    <mergeCell ref="A2:G2"/>
    <mergeCell ref="A3:G3"/>
    <mergeCell ref="A4:G4"/>
    <mergeCell ref="A6:G6"/>
    <mergeCell ref="A7:G7"/>
    <mergeCell ref="A8:G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Tommy</dc:creator>
  <cp:keywords/>
  <dc:description/>
  <cp:lastModifiedBy>Martha Tommy</cp:lastModifiedBy>
  <cp:lastPrinted>2017-11-21T21:21:03Z</cp:lastPrinted>
  <dcterms:created xsi:type="dcterms:W3CDTF">2017-11-21T21:18:33Z</dcterms:created>
  <dcterms:modified xsi:type="dcterms:W3CDTF">2017-11-21T21:21:19Z</dcterms:modified>
  <cp:category/>
  <cp:version/>
  <cp:contentType/>
  <cp:contentStatus/>
</cp:coreProperties>
</file>